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курс" sheetId="6" state="hidden" r:id="rId6"/>
  </sheets>
  <definedNames/>
  <calcPr fullCalcOnLoad="1"/>
</workbook>
</file>

<file path=xl/sharedStrings.xml><?xml version="1.0" encoding="utf-8"?>
<sst xmlns="http://schemas.openxmlformats.org/spreadsheetml/2006/main" count="1485" uniqueCount="492">
  <si>
    <t>7. Средства учета теплопотребления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</si>
  <si>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</si>
  <si>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7.1. Теплосчетчики общедомовые</t>
  </si>
  <si>
    <t>7.1.1. Элементы теплосчетчика Т34-8</t>
  </si>
  <si>
    <t>Эскиз</t>
  </si>
  <si>
    <t>Кодовый номер</t>
  </si>
  <si>
    <t>Тип</t>
  </si>
  <si>
    <t>Основные технические характеристики</t>
  </si>
  <si>
    <t>Кол-во в упаковке, шт.</t>
  </si>
  <si>
    <t>Группа скидок</t>
  </si>
  <si>
    <t>Цена, руб.</t>
  </si>
  <si>
    <t>Цена, евро</t>
  </si>
  <si>
    <t>без НДС</t>
  </si>
  <si>
    <t>с НДС</t>
  </si>
  <si>
    <t>Тепловычислители ТВ7-04 для открытых и закрытых систем теплоснабжения</t>
  </si>
  <si>
    <t>187F0030</t>
  </si>
  <si>
    <t>ТВ7-04 тепловычислитель, RS232</t>
  </si>
  <si>
    <t>Обслуживает 2 теплообменных контура: 6 расходомеров SONO 1500CT  (вода), 6 входов для преобразователей температуры КТС-Б, 4 входа для преобразователей давления. Питание от литиевой батареи 3,6 В (в монтажном отсеке). Базовая конфигурация подключения датчиков 2 х (3V + 3T + 2P). Обеспечивает питание расходомеров, батарея D 3,6 В. интерфейс RS 232</t>
  </si>
  <si>
    <t>187F0031</t>
  </si>
  <si>
    <t>ТВ7-04 тепловычислитель, RS233, Ethernet</t>
  </si>
  <si>
    <t>Обслуживает 2 теплообменных контура: 6 расходомеров SONO 1500CT  (вода), 6 входов для преобразователей температуры КТС-Б, 4 входа для преобразователей давления. Питание от литиевой батареи 3,6 В (в монтажном отсеке). Базовая конфигурация подключения датчиков 2 х (3V + 3T + 2P). Обеспечивает питание расходомеров, батарея D 3,6 В. интерфейсы RS 232 и Ethernet</t>
  </si>
  <si>
    <t>187F0043</t>
  </si>
  <si>
    <t>ТВ7-04 тепловычислитель, RS233, RS485</t>
  </si>
  <si>
    <t>Обслуживает 2 теплообменных контура: 6 расходомеров SONO 1500CT  (вода), 6 входов для преобразователей температуры КТС-Б, 4 входа для преобразователей давления. Питание от литиевой батареи 3,6 В (в монтажном отсеке). Базовая конфигурация подключения датчиков 2 х (3V + 3T + 2P). Обеспечивает питание расходомеров, батарея D 3,6 В. интерфейсы RS 232 и RS 485 (Modbus)</t>
  </si>
  <si>
    <t>Принадлежности к тепловычислителю ТВ7-04</t>
  </si>
  <si>
    <t>187F0033</t>
  </si>
  <si>
    <t>Модем GSM типа IRZ MC52</t>
  </si>
  <si>
    <t>Модем GSM типа IRZ MC52
в комплекте с блоком питания, антенной, кабелем RS232</t>
  </si>
  <si>
    <t>PL08-HM</t>
  </si>
  <si>
    <t>187F0032</t>
  </si>
  <si>
    <t xml:space="preserve"> ИЭН6 120010</t>
  </si>
  <si>
    <t>Блок сетевого питания ИЭН6 120010 для ТВ7-04, 12 В, 0,1А</t>
  </si>
  <si>
    <t>187F0042</t>
  </si>
  <si>
    <t>USB-ППД</t>
  </si>
  <si>
    <t>Блок переноса данных USB-ППД для считывания архивов с тепловычислителя ТВ7-04</t>
  </si>
  <si>
    <t>187F0041</t>
  </si>
  <si>
    <t>Литиевая батарея, D</t>
  </si>
  <si>
    <t>Литиевая батарея типа D 3,6 В для тепловычислителя ТВ7-04</t>
  </si>
  <si>
    <t>Термометры сопротивления для подключения к ТВ7-04</t>
  </si>
  <si>
    <t>187F0034</t>
  </si>
  <si>
    <t>КТС-Б-80</t>
  </si>
  <si>
    <t>Комплект термометров сопротивления платиновых, технических, разностных Pt100, четырехпроводных, с поверкой,  погружная часть l = 80/6 мм, с резьбой М20 х 1,5, 2 защитные гильзы, 2 бобышки прямые.</t>
  </si>
  <si>
    <t>187F0035</t>
  </si>
  <si>
    <t>ТС-Б-80</t>
  </si>
  <si>
    <t>Термометр сопротивления платиновый Pt100, одинарный, четырехпроводной, погружная часть l = 80/6 мм, М20 х 1,5; с поверкой, гильза, прямая бобышка</t>
  </si>
  <si>
    <t xml:space="preserve">Материал </t>
  </si>
  <si>
    <t>Длина, мм</t>
  </si>
  <si>
    <t>Присоединение,  дюймы</t>
  </si>
  <si>
    <t>Гильзы защитные стальные с внутренней резьбой М20 х 1,5</t>
  </si>
  <si>
    <t>187F0036</t>
  </si>
  <si>
    <t>—</t>
  </si>
  <si>
    <t xml:space="preserve">Сталь </t>
  </si>
  <si>
    <t>R 20 x 1,5</t>
  </si>
  <si>
    <t>Бобышка приварная под установку защитных гильз для КТС-Б</t>
  </si>
  <si>
    <t>187F0037</t>
  </si>
  <si>
    <t xml:space="preserve">Сталь, прямая </t>
  </si>
  <si>
    <t>М20 х 1,5</t>
  </si>
  <si>
    <t>187F0038</t>
  </si>
  <si>
    <t>Сталь, угловая, 45°</t>
  </si>
  <si>
    <t>Преобразователь давления для подключения к ТВ7-04</t>
  </si>
  <si>
    <t>187F0039</t>
  </si>
  <si>
    <t>СДВ-И</t>
  </si>
  <si>
    <t>Штекер, выход 4–20 мА, 0–16 бар</t>
  </si>
  <si>
    <t>7.1.2. Расходомеры и комплектующие</t>
  </si>
  <si>
    <t>Расход Gном., м3/ч</t>
  </si>
  <si>
    <t xml:space="preserve"> Расход Gмакс./Gмин.,  м3/ч</t>
  </si>
  <si>
    <t>Ду, мм</t>
  </si>
  <si>
    <t>Монтажн. длина, мм/ присоед. диаметр, дюймы</t>
  </si>
  <si>
    <t>Импульс, л</t>
  </si>
  <si>
    <r>
      <t>Ультразвуковой расходомер типа SONO 1500 CT с наружной резьбой, кабелем длиной 2,5 м для комплекта теплосчетчика SONOMETER 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20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 – ДЛЯ УЧЕТА В СИСТЕМАХ ТЕПЛОСНАБЖЕНИЯУльтразвуковой расходомер типа SONO 1500 CT с наружной резьбой, кабелем длиной 2,5 м для комплекта теплосчетчика SONOMETER 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20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 – ДЛЯ УЧЕТА В СИСТЕМАХ ТЕПЛОСНАБЖЕНИЯУльтразвуковой расходомер типа SONO 1500 CT с наружной резьбой, кабелем длиной 2,5 м для комплекта теплосчетчика SONOMETER 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20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 – ДЛЯ УЧЕТА В СИСТЕМАХ ТЕПЛОСНАБЖЕНИЯ</t>
    </r>
  </si>
  <si>
    <t>087-8085P</t>
  </si>
  <si>
    <r>
      <t>SONO 1500 CT</t>
    </r>
    <r>
      <rPr>
        <vertAlign val="superscript"/>
        <sz val="10"/>
        <rFont val="Arial Cyr"/>
        <family val="2"/>
      </rPr>
      <t>1)SONO 1500 CT1)SONO 1500 CT1)</t>
    </r>
  </si>
  <si>
    <t>110 x G3/4B</t>
  </si>
  <si>
    <t>087-8086P</t>
  </si>
  <si>
    <t>087-8087P</t>
  </si>
  <si>
    <t>130 x G1B</t>
  </si>
  <si>
    <t>087-8088P</t>
  </si>
  <si>
    <t>SONO 1500 CT</t>
  </si>
  <si>
    <t>260 x G5/4B</t>
  </si>
  <si>
    <t>087-8090P</t>
  </si>
  <si>
    <t>200 x G5/4B</t>
  </si>
  <si>
    <t>087-8093P</t>
  </si>
  <si>
    <t>300 x G2B</t>
  </si>
  <si>
    <r>
      <t>Ультразвуковой расходомер типа SONO 1500 CT фланцевый с кабелем длиной 2,5 м для комплекта теплосчетчика SONOMETER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20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 – ДЛЯ УЧЕТА В СИСТЕМАХ ТЕПЛОСНАБЖЕНИЯУльтразвуковой расходомер типа SONO 1500 CT фланцевый с кабелем длиной 2,5 м для комплекта теплосчетчика SONOMETER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20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 – ДЛЯ УЧЕТА В СИСТЕМАХ ТЕПЛОСНАБЖЕНИЯУльтразвуковой расходомер типа SONO 1500 CT фланцевый с кабелем длиной 2,5 м для комплекта теплосчетчика SONOMETER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20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150 °С – ДЛЯ УЧЕТА В СИСТЕМАХ ТЕПЛОСНАБЖЕНИЯ</t>
    </r>
  </si>
  <si>
    <t>087-8089P</t>
  </si>
  <si>
    <t>087-8091P</t>
  </si>
  <si>
    <t>087-8092P</t>
  </si>
  <si>
    <t>087-8094P</t>
  </si>
  <si>
    <t>087-8095P</t>
  </si>
  <si>
    <t>087-8096P</t>
  </si>
  <si>
    <t>087-8124P</t>
  </si>
  <si>
    <t>087-8125P</t>
  </si>
  <si>
    <r>
      <t>Ультразвуковой расходомер типа SONO 1500 CT с наружной резьбой, кабелем длиной 2,5 м для комплекта теплосчетчика SONOMETER  2000;                                              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5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105 °С – ДЛЯ УЧЕТА В СИСТЕМАХ ХОЛОДОСНАБЖЕНИЯУльтразвуковой расходомер типа SONO 1500 CT с наружной резьбой, кабелем длиной 2,5 м для комплекта теплосчетчика SONOMETER  2000;                                              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5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105 °С – ДЛЯ УЧЕТА В СИСТЕМАХ ХОЛОДОСНАБЖЕНИЯ</t>
    </r>
  </si>
  <si>
    <t>087-8097P</t>
  </si>
  <si>
    <r>
      <t>SONO 1500 CT</t>
    </r>
    <r>
      <rPr>
        <vertAlign val="superscript"/>
        <sz val="10"/>
        <rFont val="Arial Cyr"/>
        <family val="2"/>
      </rPr>
      <t>1)SONO 1500 CT1)</t>
    </r>
  </si>
  <si>
    <t>087-8098P</t>
  </si>
  <si>
    <t>087-8099P</t>
  </si>
  <si>
    <t>087-8100P</t>
  </si>
  <si>
    <t>087-8102P</t>
  </si>
  <si>
    <t>087-8105P</t>
  </si>
  <si>
    <r>
      <t>Ультразвуковой расходомер типа SONO 1500 CT фланцевый, с кабелем длиной 2,5 м для комплекта теплосчетчика SONOMETER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5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105 °С – ДЛЯ УЧЕТА В СИСТЕМАХ ХОЛОДОСНАБЖЕНИЯУльтразвуковой расходомер типа SONO 1500 CT фланцевый, с кабелем длиной 2,5 м для комплекта теплосчетчика SONOMETER 2000;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25 бар, T</t>
    </r>
    <r>
      <rPr>
        <b/>
        <vertAlign val="subscript"/>
        <sz val="10"/>
        <rFont val="Arial Cyr"/>
        <family val="2"/>
      </rPr>
      <t>мин.</t>
    </r>
    <r>
      <rPr>
        <b/>
        <sz val="10"/>
        <rFont val="Arial Cyr"/>
        <family val="2"/>
      </rPr>
      <t xml:space="preserve"> = 5 °С,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105 °С – ДЛЯ УЧЕТА В СИСТЕМАХ ХОЛОДОСНАБЖЕНИЯ</t>
    </r>
  </si>
  <si>
    <t>087-8101P</t>
  </si>
  <si>
    <t>087-8103P</t>
  </si>
  <si>
    <t>087-8104P</t>
  </si>
  <si>
    <t>087-8106P</t>
  </si>
  <si>
    <t>087-8107P</t>
  </si>
  <si>
    <t>087-8108P</t>
  </si>
  <si>
    <t>087-8126P</t>
  </si>
  <si>
    <t>087-8127P</t>
  </si>
  <si>
    <r>
      <t>1)</t>
    </r>
    <r>
      <rPr>
        <sz val="10"/>
        <rFont val="Arial Cyr"/>
        <family val="2"/>
      </rPr>
      <t xml:space="preserve">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130 °C.</t>
    </r>
  </si>
  <si>
    <t>7.2. Квартирные теплосчетчики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</si>
  <si>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</si>
  <si>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</si>
  <si>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Расход Gном.,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/чРасход Gном.,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</si>
  <si>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t>Монтажн. длина, мм/присоед. диаметр, дюймы</t>
  </si>
  <si>
    <t>Длина кабеля температур-ных датчиков Pt 500, м</t>
  </si>
  <si>
    <t>Установка</t>
  </si>
  <si>
    <t>Выходной сигнал</t>
  </si>
  <si>
    <r>
      <t>Механический капсульный теплосчетчик M-Cal MC (кВт ч),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90 °СМеханический капсульный теплосчетчик M-Cal MC (кВт ч),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90 °С</t>
    </r>
  </si>
  <si>
    <t>087G1440P</t>
  </si>
  <si>
    <t>110 x G ¾ B</t>
  </si>
  <si>
    <t>0,4/1,5</t>
  </si>
  <si>
    <t>Подача</t>
  </si>
  <si>
    <t>Нет (стандарт)</t>
  </si>
  <si>
    <t>PL08-HM-MC</t>
  </si>
  <si>
    <t>087G1441P</t>
  </si>
  <si>
    <t>087G1442P</t>
  </si>
  <si>
    <t>130 x G 1 B</t>
  </si>
  <si>
    <t>087G1443P</t>
  </si>
  <si>
    <t>Возврат</t>
  </si>
  <si>
    <t>087G1444P</t>
  </si>
  <si>
    <t>087G1445P</t>
  </si>
  <si>
    <t>087G1446P</t>
  </si>
  <si>
    <t>Импульсный выход</t>
  </si>
  <si>
    <t>087G1447P</t>
  </si>
  <si>
    <t>087G1448P</t>
  </si>
  <si>
    <t>087G1449P</t>
  </si>
  <si>
    <t>087G1450P</t>
  </si>
  <si>
    <t>087G1451P</t>
  </si>
  <si>
    <t>087G1452P</t>
  </si>
  <si>
    <t>M-bus</t>
  </si>
  <si>
    <t>087G1453P</t>
  </si>
  <si>
    <t>087G1454P</t>
  </si>
  <si>
    <t>087G1455P</t>
  </si>
  <si>
    <t>087G1456P</t>
  </si>
  <si>
    <t>087G1457P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</si>
  <si>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</si>
  <si>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Расход G</t>
    </r>
    <r>
      <rPr>
        <b/>
        <vertAlign val="subscript"/>
        <sz val="10"/>
        <rFont val="Arial Cyr"/>
        <family val="2"/>
      </rPr>
      <t>ном.</t>
    </r>
    <r>
      <rPr>
        <b/>
        <sz val="10"/>
        <rFont val="Arial Cyr"/>
        <family val="2"/>
      </rPr>
      <t>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</si>
  <si>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Sonometer 500: ультразвуковой теплосчетчик 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90 °С</t>
    </r>
  </si>
  <si>
    <t>187F0512P</t>
  </si>
  <si>
    <t>187F0513P</t>
  </si>
  <si>
    <t>187F0515P</t>
  </si>
  <si>
    <t>187F0508P</t>
  </si>
  <si>
    <t>187F0509P</t>
  </si>
  <si>
    <t>187F0511P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</si>
  <si>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</si>
  <si>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Расход G</t>
    </r>
    <r>
      <rPr>
        <b/>
        <vertAlign val="subscript"/>
        <sz val="10"/>
        <rFont val="Arial Cyr"/>
        <family val="2"/>
      </rPr>
      <t>ном.</t>
    </r>
    <r>
      <rPr>
        <b/>
        <sz val="10"/>
        <rFont val="Arial Cyr"/>
        <family val="2"/>
      </rPr>
      <t>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/чРасход G</t>
    </r>
    <r>
      <rPr>
        <b/>
        <vertAlign val="subscript"/>
        <sz val="10"/>
        <rFont val="Arial Cyr"/>
        <family val="2"/>
      </rPr>
      <t>ном.</t>
    </r>
    <r>
      <rPr>
        <b/>
        <sz val="10"/>
        <rFont val="Arial Cyr"/>
        <family val="2"/>
      </rPr>
      <t>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/чРасход G</t>
    </r>
    <r>
      <rPr>
        <b/>
        <vertAlign val="subscript"/>
        <sz val="10"/>
        <rFont val="Arial Cyr"/>
        <family val="2"/>
      </rPr>
      <t>ном.</t>
    </r>
    <r>
      <rPr>
        <b/>
        <sz val="10"/>
        <rFont val="Arial Cyr"/>
        <family val="2"/>
      </rPr>
      <t>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/чРасход G</t>
    </r>
    <r>
      <rPr>
        <b/>
        <vertAlign val="subscript"/>
        <sz val="10"/>
        <rFont val="Arial Cyr"/>
        <family val="2"/>
      </rPr>
      <t>ном.</t>
    </r>
    <r>
      <rPr>
        <b/>
        <sz val="10"/>
        <rFont val="Arial Cyr"/>
        <family val="2"/>
      </rPr>
      <t>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/чРасход G</t>
    </r>
    <r>
      <rPr>
        <b/>
        <vertAlign val="subscript"/>
        <sz val="10"/>
        <rFont val="Arial Cyr"/>
        <family val="2"/>
      </rPr>
      <t>ном.</t>
    </r>
    <r>
      <rPr>
        <b/>
        <sz val="10"/>
        <rFont val="Arial Cyr"/>
        <family val="2"/>
      </rPr>
      <t>, 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</si>
  <si>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t>Радио-модуль</t>
  </si>
  <si>
    <r>
      <t>Sonometer 1100: ультразвуковой теплосчетчик 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°СSonometer 1100: ультразвуковой теплосчетчик 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°СSonometer 1100: ультразвуковой теплосчетчик 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°СSonometer 1100: ультразвуковой теплосчетчик 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°СSonometer 1100: ультразвуковой теплосчетчик 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</t>
    </r>
  </si>
  <si>
    <t>087G6101P</t>
  </si>
  <si>
    <t>Нет</t>
  </si>
  <si>
    <t>087G6102P</t>
  </si>
  <si>
    <t>087G6103P</t>
  </si>
  <si>
    <t>087G6104P</t>
  </si>
  <si>
    <t>260 x G 5/4 B</t>
  </si>
  <si>
    <t>087G6105P</t>
  </si>
  <si>
    <t>087G6106P</t>
  </si>
  <si>
    <t>300 FL</t>
  </si>
  <si>
    <t>087G6107P</t>
  </si>
  <si>
    <t>270 FL</t>
  </si>
  <si>
    <t>087G6108P</t>
  </si>
  <si>
    <t>087G6109P</t>
  </si>
  <si>
    <t>087G6110P</t>
  </si>
  <si>
    <t>360 FL</t>
  </si>
  <si>
    <t>087G6111P</t>
  </si>
  <si>
    <t>087G6112P</t>
  </si>
  <si>
    <t>087G6113P</t>
  </si>
  <si>
    <t>087G6114P</t>
  </si>
  <si>
    <t>087G6115P</t>
  </si>
  <si>
    <t>087G6116P</t>
  </si>
  <si>
    <t>087G6117P</t>
  </si>
  <si>
    <t>087G6118P</t>
  </si>
  <si>
    <t>087G6119P</t>
  </si>
  <si>
    <t>087G6120P</t>
  </si>
  <si>
    <r>
      <t>Sonometer 1100: ультразвуковой теплосчетчик с интергрированным радиомодулем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°СSonometer 1100: ультразвуковой теплосчетчик с интергрированным радиомодулем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°СSonometer 1100: ультразвуковой теплосчетчик с интергрированным радиомодулем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°СSonometer 1100: ультразвуковой теплосчетчик с интергрированным радиомодулем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130 (150) °С</t>
    </r>
  </si>
  <si>
    <t>087G6151P</t>
  </si>
  <si>
    <t>Radio 868,95</t>
  </si>
  <si>
    <t>087G6152P</t>
  </si>
  <si>
    <t>087G6153P</t>
  </si>
  <si>
    <t>087G6154P</t>
  </si>
  <si>
    <t>087G6155P</t>
  </si>
  <si>
    <t>087G6156P</t>
  </si>
  <si>
    <t>087G6157P</t>
  </si>
  <si>
    <t>087G6158P</t>
  </si>
  <si>
    <t>087G6159P</t>
  </si>
  <si>
    <t>087G6160P</t>
  </si>
  <si>
    <t>087G6161P</t>
  </si>
  <si>
    <t>087G6162P</t>
  </si>
  <si>
    <t>087G6163P</t>
  </si>
  <si>
    <t>087G6164P</t>
  </si>
  <si>
    <t>087G6165P</t>
  </si>
  <si>
    <t>087G6166P</t>
  </si>
  <si>
    <t>087G6167P</t>
  </si>
  <si>
    <t>087G6168P</t>
  </si>
  <si>
    <t>087G6169P</t>
  </si>
  <si>
    <t>087G6170P</t>
  </si>
  <si>
    <r>
      <t>Sonometer 1100: ультразвуковой комбинированный счетчик тепло/холод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 от 5 до 105 °СSonometer 1100: ультразвуковой комбинированный счетчик тепло/холод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 от 5 до 105 °СSonometer 1100: ультразвуковой комбинированный счетчик тепло/холод (Gcal),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16 (25) бар, Т от 5 до 105 °С</t>
    </r>
  </si>
  <si>
    <t>087G6201P</t>
  </si>
  <si>
    <t>087G6202P</t>
  </si>
  <si>
    <t>087G6203P</t>
  </si>
  <si>
    <t>087G6204P</t>
  </si>
  <si>
    <t>087G6205P</t>
  </si>
  <si>
    <t>087G6245P</t>
  </si>
  <si>
    <t>087G6246P</t>
  </si>
  <si>
    <t>087G6247P</t>
  </si>
  <si>
    <t>087G6248P</t>
  </si>
  <si>
    <t>087G6249P</t>
  </si>
  <si>
    <t>087G6230P</t>
  </si>
  <si>
    <t>087G6231P</t>
  </si>
  <si>
    <t>087G6232P</t>
  </si>
  <si>
    <t>087G6233P</t>
  </si>
  <si>
    <t>087G6234P</t>
  </si>
  <si>
    <t>087G6250P</t>
  </si>
  <si>
    <t>087G6251P</t>
  </si>
  <si>
    <t>087G6252P</t>
  </si>
  <si>
    <t>087G6253P</t>
  </si>
  <si>
    <t>087G6254P</t>
  </si>
  <si>
    <t xml:space="preserve"> Эскиз </t>
  </si>
  <si>
    <t>Наименование</t>
  </si>
  <si>
    <t>Назначение</t>
  </si>
  <si>
    <t>Коммуникационные модули для теплосчетчика Sonometer 1100</t>
  </si>
  <si>
    <t>087G6027</t>
  </si>
  <si>
    <t>M-bus модуль</t>
  </si>
  <si>
    <t>Модуль для подключения Sonometer 1100 к сети M-bus</t>
  </si>
  <si>
    <t>087G6029</t>
  </si>
  <si>
    <t>RS232 модуль</t>
  </si>
  <si>
    <t>Модуль для подключения Sonometer 1100 через интерфейс RS232</t>
  </si>
  <si>
    <t>087G6031</t>
  </si>
  <si>
    <t>RS232 модуль + кабель подключения</t>
  </si>
  <si>
    <t>Модуль c кабелем для подключения Sonometer 1100 через RS232</t>
  </si>
  <si>
    <t>087G6032</t>
  </si>
  <si>
    <t>RS485 модуль</t>
  </si>
  <si>
    <t>Модуль для подключения Sonometer 1100 через интерфейс RS485</t>
  </si>
  <si>
    <t>087G6037</t>
  </si>
  <si>
    <t>Модуль, 2 импульсных входа</t>
  </si>
  <si>
    <t>Модуль для подключения к Sonometer 1100 приборов с импульсным выходом</t>
  </si>
  <si>
    <t>087G6039</t>
  </si>
  <si>
    <t>Модуль, 2 импульсных выхода</t>
  </si>
  <si>
    <t>Модуль импульсного выхода для Sonometer 1100</t>
  </si>
  <si>
    <t>087G6041</t>
  </si>
  <si>
    <t>Модуль, 2 имп. входа + 1 выход</t>
  </si>
  <si>
    <t>Модуль 2 импульсных входов и импульсного выхода</t>
  </si>
  <si>
    <t>087G6034</t>
  </si>
  <si>
    <t>Модуль аналогового выхода (2-20 мА)</t>
  </si>
  <si>
    <t>Модуль аналогового выхода для Sonometer1100</t>
  </si>
  <si>
    <t>Оптическая головка с Bluetooth</t>
  </si>
  <si>
    <t>Оптическая головка для считывания данных и настройки теплосчетчиков</t>
  </si>
  <si>
    <t>Описание</t>
  </si>
  <si>
    <t>Дополнительные элементы для квартирных теплосчетчиков</t>
  </si>
  <si>
    <r>
      <t>087H0118</t>
    </r>
    <r>
      <rPr>
        <b/>
        <u val="single"/>
        <vertAlign val="superscript"/>
        <sz val="10"/>
        <color indexed="12"/>
        <rFont val="Arial Cyr"/>
        <family val="2"/>
      </rPr>
      <t>1)</t>
    </r>
  </si>
  <si>
    <r>
      <t>087H0118</t>
    </r>
    <r>
      <rPr>
        <b/>
        <vertAlign val="superscript"/>
        <sz val="10"/>
        <rFont val="Arial Cyr"/>
        <family val="2"/>
      </rPr>
      <t>1)</t>
    </r>
  </si>
  <si>
    <t>Шаровой кран для подключения 2-го датчика температуры (12 шт. в коробке)</t>
  </si>
  <si>
    <r>
      <t>087H0119</t>
    </r>
    <r>
      <rPr>
        <b/>
        <u val="single"/>
        <vertAlign val="superscript"/>
        <sz val="10"/>
        <color indexed="12"/>
        <rFont val="Arial Cyr"/>
        <family val="2"/>
      </rPr>
      <t>1)</t>
    </r>
  </si>
  <si>
    <r>
      <t>087H0119</t>
    </r>
    <r>
      <rPr>
        <b/>
        <vertAlign val="superscript"/>
        <sz val="10"/>
        <rFont val="Arial Cyr"/>
        <family val="2"/>
      </rPr>
      <t>1)</t>
    </r>
  </si>
  <si>
    <r>
      <t>087H0120</t>
    </r>
    <r>
      <rPr>
        <b/>
        <u val="single"/>
        <vertAlign val="superscript"/>
        <sz val="10"/>
        <color indexed="12"/>
        <rFont val="Arial Cyr"/>
        <family val="2"/>
      </rPr>
      <t>1)</t>
    </r>
  </si>
  <si>
    <r>
      <t>087H0120</t>
    </r>
    <r>
      <rPr>
        <b/>
        <vertAlign val="superscript"/>
        <sz val="10"/>
        <rFont val="Arial Cyr"/>
        <family val="2"/>
      </rPr>
      <t>1)</t>
    </r>
  </si>
  <si>
    <t>Гильзы для термопреобразователей сопротивления Pt 500, ∅ 6 мм для теплосчетчиков Sonometer 1100 и M-Cal</t>
  </si>
  <si>
    <t>085B0600</t>
  </si>
  <si>
    <t>Нержавеющая сталь, длина 60 мм, присоединение (дюймы) R ½</t>
  </si>
  <si>
    <t>Адаптер (гильза) для прямого монтажа термодатчика Pt 500 R½"  M10x1 в тройник</t>
  </si>
  <si>
    <t>087G6071</t>
  </si>
  <si>
    <t>-</t>
  </si>
  <si>
    <t>Присоединение,  R½"  M10x1</t>
  </si>
  <si>
    <t>087G6072</t>
  </si>
  <si>
    <t>Присоединение,  R½"  M10x1 (32 шт. в коробке)</t>
  </si>
  <si>
    <t>Резьбовые присоединительные патрубки (комплект из 2 патрубков с прокладкой)</t>
  </si>
  <si>
    <t>Присоединение,  R ½ x ¾” B</t>
  </si>
  <si>
    <t>Присоединение,  R ¾ x 1” B</t>
  </si>
  <si>
    <t>Резьбовые присоединительные патрубки с уплотняющей прокладкой для SONO 1500CT и Sonometer1100 (комплект из двух патрубков)</t>
  </si>
  <si>
    <t>087G6073</t>
  </si>
  <si>
    <r>
      <t>Для расходомера с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25 мм, присоединение R 1 x G 1¼</t>
    </r>
  </si>
  <si>
    <t>087G6074</t>
  </si>
  <si>
    <r>
      <t>Для расходомера с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40 мм, присоединение R 1½ x G 2</t>
    </r>
  </si>
  <si>
    <t>Адаптер для продольной установки тепловычислителя Sonometer 500 на расходомер</t>
  </si>
  <si>
    <t>187F0599</t>
  </si>
  <si>
    <t>Адаптер для продольной установки тепловычислителя Sonometer 500, 1 шт.</t>
  </si>
  <si>
    <t>187F0597</t>
  </si>
  <si>
    <t>Адаптер для продольной установки тепловычислителя Sonometer 500, 15 шт.</t>
  </si>
  <si>
    <t>Сетевые компоненты M-bus для дистанционного мониторинга квартирных теплосчетчиков по витой паре и радиоканалу</t>
  </si>
  <si>
    <t>Izar Center 60</t>
  </si>
  <si>
    <t>M-bus преобразователь на 60 приборов</t>
  </si>
  <si>
    <t>Izar Center 60 Memory</t>
  </si>
  <si>
    <t xml:space="preserve">M-bus мастер на 60 приборов с памятью </t>
  </si>
  <si>
    <t>Izar Center 120</t>
  </si>
  <si>
    <t>M-bus преобразователь на 120 приборов</t>
  </si>
  <si>
    <t>Izar Center 120 Memory</t>
  </si>
  <si>
    <t xml:space="preserve">M-bus мастер на 120 приборов с памятью </t>
  </si>
  <si>
    <t>Izar Center 250</t>
  </si>
  <si>
    <t>M-bus преобразователь на 250 приборов</t>
  </si>
  <si>
    <t>Izar Center 250 Memory</t>
  </si>
  <si>
    <t xml:space="preserve">M-bus мастер на 250 приборов с памятью </t>
  </si>
  <si>
    <t>Hydro-Port Analog</t>
  </si>
  <si>
    <t>M-bus – преобразователь аналоговых входов</t>
  </si>
  <si>
    <t>Izar Port Pulse</t>
  </si>
  <si>
    <t>M-bus – преобразователь импульсных входов</t>
  </si>
  <si>
    <t>Izar Port Pulse Mini</t>
  </si>
  <si>
    <t>Hydro-Port Control</t>
  </si>
  <si>
    <t>M-bus – модуль управления</t>
  </si>
  <si>
    <t>Bluetooth Receiver, 868,95 МГц</t>
  </si>
  <si>
    <t>Приемник для мобильного считывания данных с Sonometer 1100 и передачи по Bluetooth на Izar Pocket (микрокомпьютер)</t>
  </si>
  <si>
    <t>Izar Receiver M-bus, 868,95 МГц</t>
  </si>
  <si>
    <t>Приемник для стационарного считывания данных с Sonometer 1100 по радиоканалу и передачи в сеть M-bus.</t>
  </si>
  <si>
    <t>Программное обеспечение для диспетчеризации квартирных теплосчетчиков по M-bus и радиоканалу</t>
  </si>
  <si>
    <t>IZAR@NET 60</t>
  </si>
  <si>
    <t>ПО управления сетью, сбора и обработки данных на 60 приборов</t>
  </si>
  <si>
    <t>IZAR@NET 250</t>
  </si>
  <si>
    <t>ПО управления сетью, сбора и статисти- ческой обработки данных на 250 приборов</t>
  </si>
  <si>
    <t>IZAR@NET 1000</t>
  </si>
  <si>
    <t>То же, на 1000 приборов</t>
  </si>
  <si>
    <t xml:space="preserve"> </t>
  </si>
  <si>
    <t>IZAR@NET 5000</t>
  </si>
  <si>
    <t>То же, на 5000 приборов</t>
  </si>
  <si>
    <t>ПО M-bus модуль IZAR@NET 60</t>
  </si>
  <si>
    <t>ПО M-bus расширение для IZAR@NET 60</t>
  </si>
  <si>
    <t>ПО M-bus модуль IZAR@NET 250</t>
  </si>
  <si>
    <t>ПО M-bus расширение для IZAR@NET 250</t>
  </si>
  <si>
    <t>ПО M-bus модуль IZAR@NET 1000</t>
  </si>
  <si>
    <t>ПО M-bus расширение для IZAR@NET 1000</t>
  </si>
  <si>
    <t>ПО M-bus модуль IZAR@NET 5000</t>
  </si>
  <si>
    <t>ПО M-bus расширение для IZAR@NET 5000</t>
  </si>
  <si>
    <t>IZAR@NET Client</t>
  </si>
  <si>
    <t>ПО сетевой клиент IZAR@NET</t>
  </si>
  <si>
    <t>ПО модуль IZAR@NET Import/Export</t>
  </si>
  <si>
    <t>ПО Import/Export расширение для IZAR@NET</t>
  </si>
  <si>
    <t>IZAR@MOBILE</t>
  </si>
  <si>
    <t xml:space="preserve">ПО сбора данных для микрокомпьютера </t>
  </si>
  <si>
    <t>ПО модуль Mobile для IZAR@NET 60</t>
  </si>
  <si>
    <t>ПО Mobile расширение для IZAR@NET 60</t>
  </si>
  <si>
    <t>ПО модуль Mobile для IZAR@NET 250</t>
  </si>
  <si>
    <t>ПО Mobile расширение для IZAR@NET 250</t>
  </si>
  <si>
    <t>ПО модуль Mobile для IZAR@NET 1000</t>
  </si>
  <si>
    <t>ПО Mobile расширение для IZAR@NET 1000</t>
  </si>
  <si>
    <t>ПО модуль Mobile для IZAR@NET 5000</t>
  </si>
  <si>
    <t>ПО Mobile расширение для IZAR@NET 5000</t>
  </si>
  <si>
    <t>Примечание. Теплосчетчики для включения в сеть должны быть снабжены интерфейсом M-bus или радиомодулем.</t>
  </si>
  <si>
    <r>
      <t xml:space="preserve">1) </t>
    </r>
    <r>
      <rPr>
        <sz val="10"/>
        <rFont val="Arial Cyr"/>
        <family val="2"/>
      </rPr>
      <t>Шаровые краны поставляются только коробками – по 12 кранов в каждой.</t>
    </r>
  </si>
  <si>
    <t>7.3. Радиаторные счетчики–распределители для индивидуального учета теплопотребления INDIV-X-10V с крепежом для различных типов отопительных приборов</t>
  </si>
  <si>
    <t>7.3.1. Радиаторный счетчик-распределитель</t>
  </si>
  <si>
    <t>088H2343</t>
  </si>
  <si>
    <t>Счетчик-распределитель радиаторный в компактном исполнеии INDIV-X-10V с визуальным считыванием показаний с ЖК-дисплея</t>
  </si>
  <si>
    <t>PL03 IND</t>
  </si>
  <si>
    <r>
      <t>7.3.2. Сервисное оборудование</t>
    </r>
    <r>
      <rPr>
        <b/>
        <vertAlign val="superscript"/>
        <sz val="10"/>
        <rFont val="Arial"/>
        <family val="2"/>
      </rPr>
      <t>1)</t>
    </r>
  </si>
  <si>
    <t>088H2402</t>
  </si>
  <si>
    <t>Оптическая головка USB</t>
  </si>
  <si>
    <t>088H2403</t>
  </si>
  <si>
    <t>Держатель для оптической головки</t>
  </si>
  <si>
    <t>088H2400</t>
  </si>
  <si>
    <t>Запасная пластиковая пломба</t>
  </si>
  <si>
    <r>
      <t>1)</t>
    </r>
    <r>
      <rPr>
        <sz val="10"/>
        <rFont val="Arial"/>
        <family val="2"/>
      </rPr>
      <t xml:space="preserve"> Сервисное оборудование доступно для заказа только для сервис-парнеров ООО «Данфосс».</t>
    </r>
  </si>
  <si>
    <t>7.3.3. Комплект для монтажа счетчика-распределителя на чугунные секционные радиаторы</t>
  </si>
  <si>
    <t>Зазор между секциями более 34 мм</t>
  </si>
  <si>
    <t>088H2427</t>
  </si>
  <si>
    <t>Широкая пластина 60мм</t>
  </si>
  <si>
    <t>088H2433</t>
  </si>
  <si>
    <t>Крепление 65мм (требуется 2 шт на счетчик)</t>
  </si>
  <si>
    <t>088H2233</t>
  </si>
  <si>
    <t>Винт М 4 х 40 мм (требуется 2 шт на счетчик)</t>
  </si>
  <si>
    <t>088H2246</t>
  </si>
  <si>
    <t>Винт М 3 х 25 мм</t>
  </si>
  <si>
    <t>088H2220</t>
  </si>
  <si>
    <t xml:space="preserve">Фиксирующая гайка М 3 </t>
  </si>
  <si>
    <t>Стоимость комплекта</t>
  </si>
  <si>
    <t>Зазор между секциями менее 34 мм</t>
  </si>
  <si>
    <t>088Н2428</t>
  </si>
  <si>
    <t>Крепление 50мм (требуется 2 шт на счетчик)</t>
  </si>
  <si>
    <t>7.3.4. Комплект для монтажа счетчика-распределителя на алюминиевые и биметаллические радиаторы</t>
  </si>
  <si>
    <t>Зазор между секциями более 3,1 мм</t>
  </si>
  <si>
    <t>088H2245</t>
  </si>
  <si>
    <t>Крепежная пластина 55х20 мм</t>
  </si>
  <si>
    <t>Винт М 3 х 25 мм (требуется 2 шт. на счетчик)</t>
  </si>
  <si>
    <t>Зазор между секциями не более 2,5 мм</t>
  </si>
  <si>
    <t>088H2247</t>
  </si>
  <si>
    <t>Самонарезающий винт (требуется  2 шт. на счетчик)</t>
  </si>
  <si>
    <t>7.3.5. Комплект для монтажа счетчика-распределителя на панельные радиаторы</t>
  </si>
  <si>
    <t>088H2434</t>
  </si>
  <si>
    <t>Хвостовая гайка М 3 (требуется 2 шт. на счетчик)</t>
  </si>
  <si>
    <t>088H2222</t>
  </si>
  <si>
    <t>Приварная шпилька М 3 х 12 мм (требуется 2 шт. на счетчик)</t>
  </si>
  <si>
    <r>
      <t xml:space="preserve">7.3.6. Комплект  для монтажа компактного счетчика-распределителя  на конвекторы типа «Универсал» </t>
    </r>
    <r>
      <rPr>
        <b/>
        <vertAlign val="superscript"/>
        <sz val="10"/>
        <color indexed="8"/>
        <rFont val="Arial"/>
        <family val="2"/>
      </rPr>
      <t>2)</t>
    </r>
  </si>
  <si>
    <t>(монтаж на оребрении)</t>
  </si>
  <si>
    <t>088H2270</t>
  </si>
  <si>
    <t>Резьбовая шпилька M 3 x 330 мм</t>
  </si>
  <si>
    <t>Фиксирующая гайка М 3 (требуется 2 шт. на счетчик)</t>
  </si>
  <si>
    <r>
      <t>2)</t>
    </r>
    <r>
      <rPr>
        <sz val="10"/>
        <color indexed="8"/>
        <rFont val="Arial"/>
        <family val="2"/>
      </rPr>
      <t xml:space="preserve"> Для монтажа на конвекторы малой глубины необходимо просверлить 2 дополнительных крепежных отверстия в тепловом адаптере</t>
    </r>
  </si>
  <si>
    <t>7.3.7. Комплект для монтажа счетчика-распределителя на конвекторы «Аккорд», «Комфорт» (монтаж «на калаче»)</t>
  </si>
  <si>
    <t>Фиксирующая гайка М 3   (требуется заказывать    2 шт. на 1 счетчик)</t>
  </si>
  <si>
    <t>088H2319</t>
  </si>
  <si>
    <t>Приварная шпилька М 3 х 8 мм (требуется заказывать    2 шт. на 1 счетчик)</t>
  </si>
  <si>
    <t>7.4. Радиаторные счетчики–распределители для индивидуального учета теплопотребления INDIV-X-10R с крепежом для различных типов отопительных приборов и система дистанционной передачи данных INDIV X AMR</t>
  </si>
  <si>
    <t>7.4.1. Радиаторный счетчик-распределитель</t>
  </si>
  <si>
    <t>187F0001</t>
  </si>
  <si>
    <t>INDIV-X-10R распределитель тепла радио</t>
  </si>
  <si>
    <t>187F0014</t>
  </si>
  <si>
    <t>INDIV-X-10RT распределитель тепла радио с выносным датчиком</t>
  </si>
  <si>
    <t xml:space="preserve">7.4.2. Компоненты радиосистемы INDIV X AMR </t>
  </si>
  <si>
    <t>187F0000</t>
  </si>
  <si>
    <t>INDIV-X-PULSE Импульсный адаптер</t>
  </si>
  <si>
    <t>187F0003</t>
  </si>
  <si>
    <t>INDIV-X-MULTI Этажный концентратор</t>
  </si>
  <si>
    <t>187F0004</t>
  </si>
  <si>
    <t>INDIV-X-TOTAL Домовой концентратор</t>
  </si>
  <si>
    <t>187F0007</t>
  </si>
  <si>
    <t>INDIV-X-A1 Антенна штыревая</t>
  </si>
  <si>
    <t>187F0010</t>
  </si>
  <si>
    <t>INDIV-X-A2 Антенна вандалостойкая 5 метров</t>
  </si>
  <si>
    <t>187F0019</t>
  </si>
  <si>
    <t>INDIV-X-A3 Антенна вандалостойкая 10 метров</t>
  </si>
  <si>
    <t>187F0011</t>
  </si>
  <si>
    <t>INDIV-X-PWR240 Блок питания 240 Вт</t>
  </si>
  <si>
    <t>187F0012</t>
  </si>
  <si>
    <t>INDIV-X-PWR480 Блок питания 480 Вт</t>
  </si>
  <si>
    <t>187F0015</t>
  </si>
  <si>
    <t>INDIV-X-WB крепежная платформа</t>
  </si>
  <si>
    <t>187F0018</t>
  </si>
  <si>
    <t>INDIV-X-AJB Активная разветвительная коробка</t>
  </si>
  <si>
    <t>187F0025</t>
  </si>
  <si>
    <t>INDIV-X-SP2-A, Антенный сплиттер, активный, 2вх</t>
  </si>
  <si>
    <t>187F0026</t>
  </si>
  <si>
    <t>INDIV-X-SP2-P, Антенный сплиттер, пассивный, 2вх</t>
  </si>
  <si>
    <t>187F0050</t>
  </si>
  <si>
    <t>INDIV-X-Cable3, Кабель для сплиттеров, 6,7м</t>
  </si>
  <si>
    <t>187F0051</t>
  </si>
  <si>
    <t>INDIV-X-Cable2, Кабель для сплиттеров, 3,5м</t>
  </si>
  <si>
    <t>187F0052</t>
  </si>
  <si>
    <t>INDIV-X-Cable1, Кабель для сплиттеров, 0,5м</t>
  </si>
  <si>
    <r>
      <t>7.4.3. Сервисное оборудование</t>
    </r>
    <r>
      <rPr>
        <b/>
        <vertAlign val="superscript"/>
        <sz val="10"/>
        <rFont val="Arial"/>
        <family val="2"/>
      </rPr>
      <t>1)</t>
    </r>
  </si>
  <si>
    <t>187F0005</t>
  </si>
  <si>
    <t xml:space="preserve">INDIV-X-Test Тестовый датчик </t>
  </si>
  <si>
    <t>187F0006</t>
  </si>
  <si>
    <t>INDIV-X-Set Инфракрасный программатор</t>
  </si>
  <si>
    <t>187F0013</t>
  </si>
  <si>
    <t>INDIV-X-RM радио модуль</t>
  </si>
  <si>
    <t>187F0017</t>
  </si>
  <si>
    <t>INDIV-X-10R-ES Запасная пломба</t>
  </si>
  <si>
    <t>7.4.4. Комплект для монтажа счетчика-распределителя на чугунные секционные радиаторы</t>
  </si>
  <si>
    <t>187F0009</t>
  </si>
  <si>
    <t>INDIV- X-55 Тепловой адаптер, широкий</t>
  </si>
  <si>
    <t>Крепление 65мм</t>
  </si>
  <si>
    <t xml:space="preserve">Винт М 4 х 40 мм </t>
  </si>
  <si>
    <t>187F0008</t>
  </si>
  <si>
    <t>Тепловой адаптер стандартный, 40 мм</t>
  </si>
  <si>
    <t xml:space="preserve">Крепление 50мм </t>
  </si>
  <si>
    <t>Винт М 4 х 40 мм</t>
  </si>
  <si>
    <t>7.4.5. Комплект для монтажа счетчика-распределителя на алюминиевые и биметаллические радиаторы</t>
  </si>
  <si>
    <t>INDIV- X-40 Тепловой адаптер, стандартный</t>
  </si>
  <si>
    <t>Крепежная пластина 55х20 мм (требуется заказывать 1 шт на 1 счечтик)</t>
  </si>
  <si>
    <t>Винт М 3 х 25 мм (требуется заказывать 2 шт.        на 1 счетчик)</t>
  </si>
  <si>
    <t>Самонарезающий винт В 2,9 х 13 мм (требуется заказывать 2 шт. на 1 счетчик)</t>
  </si>
  <si>
    <t>7.4.6. Комплект для монтажа счетчика-распределителя на панельные радиаторы</t>
  </si>
  <si>
    <t>Приварная шпилька М 3 х 12 мм (требуется заказывать   2 шт. на 1 счетчик)</t>
  </si>
  <si>
    <t xml:space="preserve">7.4.7. Комплект  для монтажа компактного счетчика-распределителя  на конвекторы типа «Универсал» на </t>
  </si>
  <si>
    <t>приваренной стальной пластине под INDIV-5</t>
  </si>
  <si>
    <t>088H2352</t>
  </si>
  <si>
    <t>Винт М4, 8мм.(требуется заказывать2 шт. на 1 счетчик)</t>
  </si>
  <si>
    <t>7.4.8. Комплект  для монтажа счетчика-распределителя  на конвекторы типа «Универсал» (монтаж с выносным датчиком)</t>
  </si>
  <si>
    <t>Комплект для монтажа выносного датчика на оребрении</t>
  </si>
  <si>
    <t>Фиксирующая гайка М 3  (требуется заказывать       1 шт. на 1 счетчик)</t>
  </si>
  <si>
    <t>Комплект для монтажа выносного датчика на калаче</t>
  </si>
  <si>
    <t>Комплект  для монтажа выносного датчика температуры на конвекторы типа «Универсал» на приваренной стальной пластине под INDIV-5</t>
  </si>
  <si>
    <t>088H2350</t>
  </si>
  <si>
    <t>Винт М4, 6мм</t>
  </si>
  <si>
    <t>088H2351</t>
  </si>
  <si>
    <t>Винт Установочный М4, 8мм.</t>
  </si>
  <si>
    <t>7.4.9. Комплект для монтажа счетчика-распределителя на конвекторы «Аккорд», «Комфорт» (монтаж «на калаче»)</t>
  </si>
  <si>
    <t>Фиксирующая гайка М 3  (требуется заказывать    2 шт. на 1 счетчик)</t>
  </si>
  <si>
    <t>7.5. Радиаторные счетчики–распределители для индивидуального учета теплопотребления INDIV-X-10T системы walkby с крепежом для различных типов отопительных приборов и система дистанционной передачи данных INDIV X AMR</t>
  </si>
  <si>
    <t>7.5.1. Радиаторный счетчик-распределитель</t>
  </si>
  <si>
    <t>187F0020</t>
  </si>
  <si>
    <t>INDIV-X-10T распределитель тепла радио walkby</t>
  </si>
  <si>
    <t>7.5.2. Компоненты сбора данных</t>
  </si>
  <si>
    <t>187F0022</t>
  </si>
  <si>
    <t>INDIV-X-A4 Антенна внешняя для радиомодуля</t>
  </si>
  <si>
    <t>187F0021</t>
  </si>
  <si>
    <t>INDIV-X-RM-Walkby радио модуль</t>
  </si>
  <si>
    <r>
      <t>7.5.3. Сервисное оборудование</t>
    </r>
    <r>
      <rPr>
        <b/>
        <vertAlign val="superscript"/>
        <sz val="10"/>
        <rFont val="Arial"/>
        <family val="2"/>
      </rPr>
      <t>1)</t>
    </r>
  </si>
  <si>
    <t>7.5.4. Комплект для монтажа счетчика-распределителя на чугунные секционные радиаторы</t>
  </si>
  <si>
    <t>7.5.5. Комплект для монтажа счетчика-распределителя на алюминиевые и биметаллические радиаторы</t>
  </si>
  <si>
    <t xml:space="preserve">7.5.7. Комплект  для монтажа компактного счетчика-распределителя  на конвекторы типа «Универсал» на </t>
  </si>
  <si>
    <t>7.5.8. Комплект  для монтажа счетчика-распределителя  на конвекторы типа «Универсал» (монтаж с выносным датчиком)</t>
  </si>
  <si>
    <t>7.5.9. Комплект для монтажа счетчика-распределителя на конвекторы «Аккорд», «Комфорт» (монтаж «на калаче»)</t>
  </si>
  <si>
    <t>Фиксирующая гайка М 3  (требуется заказывать 2 шт. на 1 счетчик)</t>
  </si>
  <si>
    <t>Приварная шпилька М 3 х 8 мм (требуется заказывать 2 шт. на 1 счетчик)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</si>
</sst>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"/>
    <numFmt numFmtId="167" formatCode="0.00"/>
    <numFmt numFmtId="168" formatCode="#,##0.00_р_."/>
    <numFmt numFmtId="169" formatCode="0.0"/>
    <numFmt numFmtId="170" formatCode="0"/>
    <numFmt numFmtId="171" formatCode="@"/>
  </numFmts>
  <fonts count="27">
    <font>
      <sz val="10"/>
      <name val="Arial"/>
      <family val="2"/>
    </font>
    <font>
      <sz val="10"/>
      <name val="Myriad Pro"/>
      <family val="2"/>
    </font>
    <font>
      <sz val="10"/>
      <color indexed="8"/>
      <name val="MS Sans Serif"/>
      <family val="2"/>
    </font>
    <font>
      <sz val="10"/>
      <name val="Arial Cyr"/>
      <family val="2"/>
    </font>
    <font>
      <b/>
      <sz val="12"/>
      <name val="Arial Cyr"/>
      <family val="2"/>
    </font>
    <font>
      <b/>
      <u val="single"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u val="single"/>
      <sz val="10"/>
      <color indexed="12"/>
      <name val="Arial"/>
      <family val="2"/>
    </font>
    <font>
      <b/>
      <vertAlign val="subscript"/>
      <sz val="10"/>
      <name val="Arial Cyr"/>
      <family val="2"/>
    </font>
    <font>
      <b/>
      <u val="single"/>
      <sz val="10"/>
      <color indexed="12"/>
      <name val="Arial Cyr"/>
      <family val="2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b/>
      <vertAlign val="superscript"/>
      <sz val="10"/>
      <name val="Arial Cyr"/>
      <family val="2"/>
    </font>
    <font>
      <sz val="10"/>
      <name val="Verdana"/>
      <family val="2"/>
    </font>
    <font>
      <b/>
      <sz val="10"/>
      <name val="Arial"/>
      <family val="2"/>
    </font>
    <font>
      <b/>
      <u val="single"/>
      <sz val="10"/>
      <color indexed="30"/>
      <name val="Arial Cyr"/>
      <family val="2"/>
    </font>
    <font>
      <b/>
      <u val="single"/>
      <vertAlign val="superscript"/>
      <sz val="10"/>
      <color indexed="12"/>
      <name val="Arial Cyr"/>
      <family val="2"/>
    </font>
    <font>
      <sz val="10"/>
      <color indexed="4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Myriad Pro"/>
      <family val="2"/>
    </font>
    <font>
      <vertAlign val="superscript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3" fillId="2" borderId="1">
      <alignment horizontal="right" vertical="center"/>
      <protection hidden="1"/>
    </xf>
    <xf numFmtId="164" fontId="3" fillId="0" borderId="0">
      <alignment/>
      <protection/>
    </xf>
  </cellStyleXfs>
  <cellXfs count="271">
    <xf numFmtId="164" fontId="0" fillId="0" borderId="0" xfId="0" applyAlignment="1">
      <alignment/>
    </xf>
    <xf numFmtId="164" fontId="3" fillId="0" borderId="0" xfId="24">
      <alignment/>
      <protection/>
    </xf>
    <xf numFmtId="164" fontId="4" fillId="0" borderId="0" xfId="24" applyFont="1" applyBorder="1">
      <alignment/>
      <protection/>
    </xf>
    <xf numFmtId="164" fontId="4" fillId="0" borderId="0" xfId="24" applyFont="1" applyAlignment="1">
      <alignment horizontal="center"/>
      <protection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7" fillId="0" borderId="0" xfId="24" applyFont="1" applyBorder="1">
      <alignment/>
      <protection/>
    </xf>
    <xf numFmtId="164" fontId="7" fillId="0" borderId="0" xfId="24" applyFont="1" applyFill="1" applyBorder="1">
      <alignment/>
      <protection/>
    </xf>
    <xf numFmtId="164" fontId="7" fillId="3" borderId="1" xfId="24" applyFont="1" applyFill="1" applyBorder="1" applyAlignment="1">
      <alignment horizontal="center" vertical="center" wrapText="1"/>
      <protection/>
    </xf>
    <xf numFmtId="164" fontId="3" fillId="0" borderId="1" xfId="24" applyBorder="1">
      <alignment/>
      <protection/>
    </xf>
    <xf numFmtId="164" fontId="7" fillId="0" borderId="2" xfId="24" applyFont="1" applyBorder="1">
      <alignment/>
      <protection/>
    </xf>
    <xf numFmtId="164" fontId="7" fillId="0" borderId="3" xfId="24" applyFont="1" applyBorder="1">
      <alignment/>
      <protection/>
    </xf>
    <xf numFmtId="164" fontId="7" fillId="0" borderId="4" xfId="24" applyFont="1" applyBorder="1">
      <alignment/>
      <protection/>
    </xf>
    <xf numFmtId="164" fontId="7" fillId="0" borderId="1" xfId="24" applyFont="1" applyBorder="1">
      <alignment/>
      <protection/>
    </xf>
    <xf numFmtId="164" fontId="8" fillId="2" borderId="1" xfId="20" applyNumberFormat="1" applyFont="1" applyFill="1" applyBorder="1" applyAlignment="1" applyProtection="1">
      <alignment horizontal="center" vertical="center"/>
      <protection/>
    </xf>
    <xf numFmtId="164" fontId="7" fillId="0" borderId="1" xfId="24" applyFont="1" applyBorder="1" applyAlignment="1">
      <alignment horizontal="center" vertical="center" wrapText="1"/>
      <protection/>
    </xf>
    <xf numFmtId="164" fontId="3" fillId="0" borderId="1" xfId="24" applyFont="1" applyFill="1" applyBorder="1" applyAlignment="1">
      <alignment horizontal="center" vertical="center" wrapText="1"/>
      <protection/>
    </xf>
    <xf numFmtId="164" fontId="3" fillId="0" borderId="1" xfId="24" applyNumberFormat="1" applyFont="1" applyFill="1" applyBorder="1" applyAlignment="1">
      <alignment horizontal="left" vertical="center" wrapText="1"/>
      <protection/>
    </xf>
    <xf numFmtId="164" fontId="3" fillId="0" borderId="1" xfId="24" applyBorder="1" applyAlignment="1">
      <alignment horizontal="center" vertical="center" wrapText="1"/>
      <protection/>
    </xf>
    <xf numFmtId="166" fontId="3" fillId="2" borderId="1" xfId="23">
      <alignment horizontal="right" vertical="center"/>
      <protection hidden="1"/>
    </xf>
    <xf numFmtId="167" fontId="3" fillId="0" borderId="1" xfId="24" applyNumberFormat="1" applyFill="1" applyBorder="1" applyAlignment="1">
      <alignment vertical="center"/>
      <protection/>
    </xf>
    <xf numFmtId="164" fontId="3" fillId="0" borderId="1" xfId="24" applyBorder="1" applyAlignment="1">
      <alignment horizontal="left" vertical="center" wrapText="1"/>
      <protection/>
    </xf>
    <xf numFmtId="164" fontId="3" fillId="0" borderId="1" xfId="24" applyFont="1" applyBorder="1" applyAlignment="1">
      <alignment horizontal="left" vertical="center" wrapText="1"/>
      <protection/>
    </xf>
    <xf numFmtId="164" fontId="3" fillId="0" borderId="1" xfId="24" applyFont="1" applyBorder="1" applyAlignment="1">
      <alignment vertical="center" wrapText="1"/>
      <protection/>
    </xf>
    <xf numFmtId="164" fontId="7" fillId="0" borderId="2" xfId="24" applyFont="1" applyFill="1" applyBorder="1">
      <alignment/>
      <protection/>
    </xf>
    <xf numFmtId="164" fontId="7" fillId="0" borderId="3" xfId="24" applyFont="1" applyFill="1" applyBorder="1">
      <alignment/>
      <protection/>
    </xf>
    <xf numFmtId="164" fontId="7" fillId="0" borderId="4" xfId="24" applyFont="1" applyFill="1" applyBorder="1">
      <alignment/>
      <protection/>
    </xf>
    <xf numFmtId="164" fontId="7" fillId="0" borderId="1" xfId="24" applyFont="1" applyFill="1" applyBorder="1">
      <alignment/>
      <protection/>
    </xf>
    <xf numFmtId="164" fontId="7" fillId="0" borderId="2" xfId="24" applyFont="1" applyBorder="1" applyAlignment="1">
      <alignment vertical="center"/>
      <protection/>
    </xf>
    <xf numFmtId="164" fontId="7" fillId="0" borderId="3" xfId="24" applyFont="1" applyBorder="1" applyAlignment="1">
      <alignment vertical="center"/>
      <protection/>
    </xf>
    <xf numFmtId="164" fontId="7" fillId="0" borderId="0" xfId="24" applyFont="1" applyBorder="1" applyAlignment="1">
      <alignment vertical="center"/>
      <protection/>
    </xf>
    <xf numFmtId="164" fontId="7" fillId="0" borderId="4" xfId="24" applyFont="1" applyBorder="1" applyAlignment="1">
      <alignment vertical="center"/>
      <protection/>
    </xf>
    <xf numFmtId="164" fontId="7" fillId="0" borderId="1" xfId="24" applyFont="1" applyBorder="1" applyAlignment="1">
      <alignment vertical="center" wrapText="1"/>
      <protection/>
    </xf>
    <xf numFmtId="164" fontId="3" fillId="0" borderId="1" xfId="24" applyBorder="1" applyAlignment="1">
      <alignment vertical="center" wrapText="1"/>
      <protection/>
    </xf>
    <xf numFmtId="164" fontId="3" fillId="0" borderId="1" xfId="24" applyFont="1" applyBorder="1" applyAlignment="1">
      <alignment horizontal="center" vertical="center" wrapText="1"/>
      <protection/>
    </xf>
    <xf numFmtId="164" fontId="3" fillId="0" borderId="1" xfId="24" applyFont="1" applyFill="1" applyBorder="1" applyAlignment="1">
      <alignment vertical="center" wrapText="1"/>
      <protection/>
    </xf>
    <xf numFmtId="164" fontId="7" fillId="0" borderId="2" xfId="24" applyFont="1" applyFill="1" applyBorder="1" applyAlignment="1">
      <alignment horizontal="left" vertical="center" wrapText="1"/>
      <protection/>
    </xf>
    <xf numFmtId="164" fontId="7" fillId="0" borderId="3" xfId="24" applyFont="1" applyFill="1" applyBorder="1" applyAlignment="1">
      <alignment horizontal="left" vertical="center" wrapText="1"/>
      <protection/>
    </xf>
    <xf numFmtId="164" fontId="7" fillId="0" borderId="4" xfId="24" applyFont="1" applyFill="1" applyBorder="1" applyAlignment="1">
      <alignment horizontal="left" vertical="center" wrapText="1"/>
      <protection/>
    </xf>
    <xf numFmtId="164" fontId="7" fillId="0" borderId="1" xfId="24" applyFont="1" applyFill="1" applyBorder="1" applyAlignment="1">
      <alignment horizontal="left" vertical="center" wrapText="1"/>
      <protection/>
    </xf>
    <xf numFmtId="164" fontId="3" fillId="0" borderId="1" xfId="24" applyFill="1" applyBorder="1" applyAlignment="1">
      <alignment vertical="center"/>
      <protection/>
    </xf>
    <xf numFmtId="164" fontId="10" fillId="2" borderId="1" xfId="20" applyNumberFormat="1" applyFont="1" applyFill="1" applyBorder="1" applyAlignment="1" applyProtection="1">
      <alignment horizontal="center" vertical="center"/>
      <protection/>
    </xf>
    <xf numFmtId="164" fontId="7" fillId="0" borderId="1" xfId="24" applyFont="1" applyFill="1" applyBorder="1" applyAlignment="1">
      <alignment horizontal="center" vertical="center"/>
      <protection/>
    </xf>
    <xf numFmtId="164" fontId="3" fillId="0" borderId="1" xfId="24" applyFont="1" applyFill="1" applyBorder="1" applyAlignment="1">
      <alignment horizontal="center" vertical="center"/>
      <protection/>
    </xf>
    <xf numFmtId="164" fontId="3" fillId="0" borderId="1" xfId="24" applyNumberFormat="1" applyFill="1" applyBorder="1" applyAlignment="1">
      <alignment horizontal="center" vertical="center"/>
      <protection/>
    </xf>
    <xf numFmtId="164" fontId="3" fillId="0" borderId="1" xfId="24" applyBorder="1" applyAlignment="1">
      <alignment horizontal="left"/>
      <protection/>
    </xf>
    <xf numFmtId="164" fontId="11" fillId="0" borderId="0" xfId="24" applyFont="1" applyBorder="1" applyAlignment="1">
      <alignment wrapText="1"/>
      <protection/>
    </xf>
    <xf numFmtId="164" fontId="3" fillId="0" borderId="0" xfId="24" applyFont="1">
      <alignment/>
      <protection/>
    </xf>
    <xf numFmtId="164" fontId="7" fillId="0" borderId="0" xfId="24" applyFont="1" applyAlignment="1">
      <alignment horizontal="center"/>
      <protection/>
    </xf>
    <xf numFmtId="164" fontId="7" fillId="2" borderId="1" xfId="24" applyFont="1" applyFill="1" applyBorder="1" applyAlignment="1">
      <alignment horizontal="center"/>
      <protection/>
    </xf>
    <xf numFmtId="164" fontId="3" fillId="2" borderId="1" xfId="24" applyFont="1" applyFill="1" applyBorder="1" applyAlignment="1">
      <alignment horizontal="center" vertical="center" wrapText="1"/>
      <protection/>
    </xf>
    <xf numFmtId="164" fontId="3" fillId="2" borderId="1" xfId="24" applyNumberFormat="1" applyFont="1" applyFill="1" applyBorder="1" applyAlignment="1">
      <alignment horizontal="center" vertical="center" wrapText="1"/>
      <protection/>
    </xf>
    <xf numFmtId="164" fontId="3" fillId="2" borderId="1" xfId="24" applyFont="1" applyFill="1" applyBorder="1" applyAlignment="1">
      <alignment horizontal="center"/>
      <protection/>
    </xf>
    <xf numFmtId="164" fontId="14" fillId="2" borderId="1" xfId="24" applyFont="1" applyFill="1" applyBorder="1">
      <alignment/>
      <protection/>
    </xf>
    <xf numFmtId="166" fontId="3" fillId="2" borderId="1" xfId="23" applyFont="1">
      <alignment horizontal="right" vertical="center"/>
      <protection hidden="1"/>
    </xf>
    <xf numFmtId="168" fontId="0" fillId="2" borderId="1" xfId="24" applyNumberFormat="1" applyFont="1" applyFill="1" applyBorder="1" applyAlignment="1">
      <alignment horizontal="center" vertical="center" wrapText="1"/>
      <protection/>
    </xf>
    <xf numFmtId="167" fontId="3" fillId="2" borderId="1" xfId="24" applyNumberFormat="1" applyFont="1" applyFill="1" applyBorder="1" applyAlignment="1">
      <alignment vertical="center"/>
      <protection/>
    </xf>
    <xf numFmtId="164" fontId="7" fillId="2" borderId="1" xfId="24" applyFont="1" applyFill="1" applyBorder="1" applyAlignment="1">
      <alignment horizontal="center" vertical="center" wrapText="1"/>
      <protection/>
    </xf>
    <xf numFmtId="164" fontId="10" fillId="2" borderId="0" xfId="20" applyNumberFormat="1" applyFont="1" applyFill="1" applyBorder="1" applyAlignment="1" applyProtection="1">
      <alignment horizontal="center" vertical="center" wrapText="1"/>
      <protection/>
    </xf>
    <xf numFmtId="164" fontId="7" fillId="2" borderId="0" xfId="24" applyFont="1" applyFill="1" applyBorder="1" applyAlignment="1">
      <alignment horizontal="center" vertical="center" wrapText="1"/>
      <protection/>
    </xf>
    <xf numFmtId="164" fontId="3" fillId="2" borderId="0" xfId="24" applyFont="1" applyFill="1" applyBorder="1" applyAlignment="1">
      <alignment horizontal="center" vertical="center" wrapText="1"/>
      <protection/>
    </xf>
    <xf numFmtId="164" fontId="3" fillId="2" borderId="0" xfId="24" applyNumberFormat="1" applyFont="1" applyFill="1" applyBorder="1" applyAlignment="1">
      <alignment horizontal="center" vertical="center" wrapText="1"/>
      <protection/>
    </xf>
    <xf numFmtId="164" fontId="3" fillId="2" borderId="0" xfId="24" applyFont="1" applyFill="1" applyBorder="1" applyAlignment="1">
      <alignment horizontal="center"/>
      <protection/>
    </xf>
    <xf numFmtId="164" fontId="14" fillId="2" borderId="0" xfId="24" applyFont="1" applyFill="1" applyBorder="1">
      <alignment/>
      <protection/>
    </xf>
    <xf numFmtId="168" fontId="0" fillId="2" borderId="0" xfId="24" applyNumberFormat="1" applyFont="1" applyFill="1" applyBorder="1" applyAlignment="1">
      <alignment horizontal="center" vertical="center" wrapText="1"/>
      <protection/>
    </xf>
    <xf numFmtId="167" fontId="3" fillId="2" borderId="0" xfId="24" applyNumberFormat="1" applyFont="1" applyFill="1" applyBorder="1" applyAlignment="1">
      <alignment vertical="center"/>
      <protection/>
    </xf>
    <xf numFmtId="164" fontId="3" fillId="0" borderId="0" xfId="24" applyFont="1" applyFill="1">
      <alignment/>
      <protection/>
    </xf>
    <xf numFmtId="164" fontId="7" fillId="2" borderId="2" xfId="24" applyFont="1" applyFill="1" applyBorder="1" applyAlignment="1">
      <alignment vertical="center"/>
      <protection/>
    </xf>
    <xf numFmtId="164" fontId="7" fillId="2" borderId="3" xfId="24" applyFont="1" applyFill="1" applyBorder="1" applyAlignment="1">
      <alignment vertical="center"/>
      <protection/>
    </xf>
    <xf numFmtId="164" fontId="7" fillId="2" borderId="4" xfId="24" applyFont="1" applyFill="1" applyBorder="1" applyAlignment="1">
      <alignment vertical="center"/>
      <protection/>
    </xf>
    <xf numFmtId="164" fontId="3" fillId="2" borderId="0" xfId="24" applyFont="1" applyFill="1">
      <alignment/>
      <protection/>
    </xf>
    <xf numFmtId="164" fontId="3" fillId="0" borderId="1" xfId="24" applyFont="1" applyFill="1" applyBorder="1" applyAlignment="1">
      <alignment horizontal="center"/>
      <protection/>
    </xf>
    <xf numFmtId="164" fontId="15" fillId="0" borderId="1" xfId="24" applyFont="1" applyFill="1" applyBorder="1" applyAlignment="1">
      <alignment horizontal="center"/>
      <protection/>
    </xf>
    <xf numFmtId="164" fontId="0" fillId="0" borderId="1" xfId="24" applyFont="1" applyFill="1" applyBorder="1" applyAlignment="1">
      <alignment horizontal="center"/>
      <protection/>
    </xf>
    <xf numFmtId="169" fontId="0" fillId="0" borderId="1" xfId="24" applyNumberFormat="1" applyFont="1" applyFill="1" applyBorder="1" applyAlignment="1">
      <alignment horizontal="center"/>
      <protection/>
    </xf>
    <xf numFmtId="167" fontId="3" fillId="0" borderId="1" xfId="24" applyNumberFormat="1" applyFont="1" applyFill="1" applyBorder="1" applyAlignment="1">
      <alignment vertical="center"/>
      <protection/>
    </xf>
    <xf numFmtId="164" fontId="3" fillId="0" borderId="0" xfId="24" applyFont="1" applyBorder="1">
      <alignment/>
      <protection/>
    </xf>
    <xf numFmtId="164" fontId="7" fillId="0" borderId="2" xfId="24" applyFont="1" applyFill="1" applyBorder="1" applyAlignment="1">
      <alignment vertical="center"/>
      <protection/>
    </xf>
    <xf numFmtId="164" fontId="7" fillId="0" borderId="3" xfId="24" applyFont="1" applyFill="1" applyBorder="1" applyAlignment="1">
      <alignment vertical="center"/>
      <protection/>
    </xf>
    <xf numFmtId="164" fontId="7" fillId="0" borderId="4" xfId="24" applyFont="1" applyFill="1" applyBorder="1" applyAlignment="1">
      <alignment vertical="center"/>
      <protection/>
    </xf>
    <xf numFmtId="164" fontId="3" fillId="0" borderId="1" xfId="24" applyFont="1" applyBorder="1">
      <alignment/>
      <protection/>
    </xf>
    <xf numFmtId="164" fontId="3" fillId="0" borderId="0" xfId="24" applyFont="1" applyFill="1" applyBorder="1">
      <alignment/>
      <protection/>
    </xf>
    <xf numFmtId="164" fontId="15" fillId="0" borderId="1" xfId="24" applyFont="1" applyFill="1" applyBorder="1" applyAlignment="1">
      <alignment horizontal="center" vertical="center"/>
      <protection/>
    </xf>
    <xf numFmtId="164" fontId="0" fillId="0" borderId="1" xfId="24" applyFont="1" applyFill="1" applyBorder="1" applyAlignment="1">
      <alignment horizontal="center" vertical="center"/>
      <protection/>
    </xf>
    <xf numFmtId="169" fontId="0" fillId="0" borderId="1" xfId="24" applyNumberFormat="1" applyFont="1" applyFill="1" applyBorder="1" applyAlignment="1">
      <alignment horizontal="center" vertical="center"/>
      <protection/>
    </xf>
    <xf numFmtId="164" fontId="3" fillId="0" borderId="0" xfId="24" applyFont="1" applyFill="1" applyBorder="1" applyAlignment="1">
      <alignment horizontal="center" vertical="center"/>
      <protection/>
    </xf>
    <xf numFmtId="164" fontId="15" fillId="0" borderId="0" xfId="24" applyFont="1" applyFill="1" applyBorder="1" applyAlignment="1">
      <alignment horizontal="center" vertical="center"/>
      <protection/>
    </xf>
    <xf numFmtId="164" fontId="0" fillId="0" borderId="0" xfId="24" applyFont="1" applyFill="1" applyBorder="1" applyAlignment="1">
      <alignment horizontal="center" vertical="center"/>
      <protection/>
    </xf>
    <xf numFmtId="169" fontId="0" fillId="0" borderId="0" xfId="24" applyNumberFormat="1" applyFont="1" applyFill="1" applyBorder="1" applyAlignment="1">
      <alignment horizontal="center" vertical="center"/>
      <protection/>
    </xf>
    <xf numFmtId="164" fontId="3" fillId="0" borderId="0" xfId="24" applyFont="1" applyFill="1" applyBorder="1" applyAlignment="1">
      <alignment horizontal="center" vertical="center" wrapText="1"/>
      <protection/>
    </xf>
    <xf numFmtId="167" fontId="3" fillId="0" borderId="0" xfId="24" applyNumberFormat="1" applyFont="1" applyFill="1" applyBorder="1" applyAlignment="1">
      <alignment vertical="center"/>
      <protection/>
    </xf>
    <xf numFmtId="164" fontId="3" fillId="0" borderId="0" xfId="24" applyFont="1" applyFill="1" applyBorder="1" applyAlignment="1">
      <alignment horizontal="center"/>
      <protection/>
    </xf>
    <xf numFmtId="164" fontId="15" fillId="0" borderId="0" xfId="24" applyFont="1" applyFill="1" applyBorder="1" applyAlignment="1">
      <alignment horizontal="center"/>
      <protection/>
    </xf>
    <xf numFmtId="164" fontId="0" fillId="0" borderId="0" xfId="24" applyFont="1" applyFill="1" applyBorder="1" applyAlignment="1">
      <alignment horizontal="center"/>
      <protection/>
    </xf>
    <xf numFmtId="169" fontId="0" fillId="0" borderId="0" xfId="24" applyNumberFormat="1" applyFont="1" applyFill="1" applyBorder="1" applyAlignment="1">
      <alignment horizontal="center"/>
      <protection/>
    </xf>
    <xf numFmtId="167" fontId="3" fillId="0" borderId="0" xfId="24" applyNumberFormat="1" applyFont="1" applyFill="1" applyBorder="1">
      <alignment/>
      <protection/>
    </xf>
    <xf numFmtId="164" fontId="7" fillId="4" borderId="1" xfId="24" applyFont="1" applyFill="1" applyBorder="1" applyAlignment="1">
      <alignment horizontal="center" vertical="center" wrapText="1"/>
      <protection/>
    </xf>
    <xf numFmtId="167" fontId="7" fillId="4" borderId="1" xfId="24" applyNumberFormat="1" applyFont="1" applyFill="1" applyBorder="1" applyAlignment="1">
      <alignment horizontal="center" vertical="center" wrapText="1"/>
      <protection/>
    </xf>
    <xf numFmtId="170" fontId="7" fillId="0" borderId="1" xfId="24" applyNumberFormat="1" applyFont="1" applyFill="1" applyBorder="1" applyAlignment="1">
      <alignment horizontal="center" vertical="center" wrapText="1"/>
      <protection/>
    </xf>
    <xf numFmtId="164" fontId="3" fillId="0" borderId="1" xfId="24" applyFont="1" applyFill="1" applyBorder="1" applyAlignment="1">
      <alignment horizontal="left" vertical="center" wrapText="1"/>
      <protection/>
    </xf>
    <xf numFmtId="167" fontId="3" fillId="0" borderId="1" xfId="24" applyNumberFormat="1" applyFont="1" applyFill="1" applyBorder="1" applyAlignment="1">
      <alignment vertical="center" wrapText="1"/>
      <protection/>
    </xf>
    <xf numFmtId="164" fontId="3" fillId="0" borderId="1" xfId="24" applyFont="1" applyFill="1" applyBorder="1" applyAlignment="1">
      <alignment vertical="center"/>
      <protection/>
    </xf>
    <xf numFmtId="164" fontId="3" fillId="0" borderId="0" xfId="24" applyFont="1" applyFill="1" applyBorder="1" applyAlignment="1">
      <alignment vertical="center"/>
      <protection/>
    </xf>
    <xf numFmtId="170" fontId="7" fillId="0" borderId="0" xfId="24" applyNumberFormat="1" applyFont="1" applyFill="1" applyBorder="1" applyAlignment="1">
      <alignment horizontal="center" vertical="center" wrapText="1"/>
      <protection/>
    </xf>
    <xf numFmtId="164" fontId="3" fillId="0" borderId="0" xfId="24" applyFont="1" applyFill="1" applyBorder="1" applyAlignment="1">
      <alignment vertical="center" wrapText="1"/>
      <protection/>
    </xf>
    <xf numFmtId="164" fontId="3" fillId="0" borderId="0" xfId="24" applyFont="1" applyFill="1" applyBorder="1" applyAlignment="1">
      <alignment horizontal="left" vertical="center" wrapText="1"/>
      <protection/>
    </xf>
    <xf numFmtId="167" fontId="3" fillId="0" borderId="0" xfId="24" applyNumberFormat="1" applyFont="1" applyFill="1" applyBorder="1" applyAlignment="1">
      <alignment vertical="center" wrapText="1"/>
      <protection/>
    </xf>
    <xf numFmtId="164" fontId="15" fillId="0" borderId="0" xfId="24" applyFont="1" applyFill="1" applyBorder="1" applyAlignment="1">
      <alignment horizontal="center" wrapText="1"/>
      <protection/>
    </xf>
    <xf numFmtId="164" fontId="0" fillId="0" borderId="0" xfId="24" applyFont="1" applyFill="1" applyBorder="1" applyAlignment="1">
      <alignment horizontal="center" wrapText="1"/>
      <protection/>
    </xf>
    <xf numFmtId="169" fontId="0" fillId="0" borderId="0" xfId="24" applyNumberFormat="1" applyFont="1" applyFill="1" applyBorder="1" applyAlignment="1">
      <alignment horizontal="center" wrapText="1"/>
      <protection/>
    </xf>
    <xf numFmtId="167" fontId="3" fillId="0" borderId="0" xfId="24" applyNumberFormat="1" applyFont="1" applyFill="1" applyBorder="1" applyAlignment="1">
      <alignment wrapText="1"/>
      <protection/>
    </xf>
    <xf numFmtId="164" fontId="3" fillId="0" borderId="0" xfId="24" applyFont="1" applyBorder="1" applyAlignment="1">
      <alignment horizontal="left" vertical="center"/>
      <protection/>
    </xf>
    <xf numFmtId="164" fontId="3" fillId="0" borderId="2" xfId="24" applyFont="1" applyFill="1" applyBorder="1">
      <alignment/>
      <protection/>
    </xf>
    <xf numFmtId="164" fontId="3" fillId="0" borderId="3" xfId="24" applyFont="1" applyFill="1" applyBorder="1">
      <alignment/>
      <protection/>
    </xf>
    <xf numFmtId="164" fontId="3" fillId="0" borderId="4" xfId="24" applyFont="1" applyFill="1" applyBorder="1">
      <alignment/>
      <protection/>
    </xf>
    <xf numFmtId="164" fontId="16" fillId="0" borderId="1" xfId="24" applyFont="1" applyFill="1" applyBorder="1" applyAlignment="1">
      <alignment horizontal="center" vertical="center"/>
      <protection/>
    </xf>
    <xf numFmtId="164" fontId="3" fillId="0" borderId="0" xfId="24" applyFont="1" applyBorder="1" applyAlignment="1">
      <alignment horizontal="left"/>
      <protection/>
    </xf>
    <xf numFmtId="164" fontId="3" fillId="0" borderId="2" xfId="24" applyFont="1" applyFill="1" applyBorder="1" applyAlignment="1">
      <alignment vertical="center"/>
      <protection/>
    </xf>
    <xf numFmtId="164" fontId="3" fillId="0" borderId="3" xfId="24" applyFont="1" applyFill="1" applyBorder="1" applyAlignment="1">
      <alignment vertical="center"/>
      <protection/>
    </xf>
    <xf numFmtId="164" fontId="3" fillId="0" borderId="4" xfId="24" applyFont="1" applyFill="1" applyBorder="1" applyAlignment="1">
      <alignment vertical="center"/>
      <protection/>
    </xf>
    <xf numFmtId="164" fontId="3" fillId="0" borderId="0" xfId="24" applyFont="1" applyFill="1" applyBorder="1" applyAlignment="1">
      <alignment horizontal="left"/>
      <protection/>
    </xf>
    <xf numFmtId="164" fontId="3" fillId="0" borderId="3" xfId="24" applyFont="1" applyFill="1" applyBorder="1" applyAlignment="1">
      <alignment vertical="center" wrapText="1"/>
      <protection/>
    </xf>
    <xf numFmtId="164" fontId="3" fillId="0" borderId="4" xfId="24" applyFont="1" applyFill="1" applyBorder="1" applyAlignment="1">
      <alignment vertical="center" wrapText="1"/>
      <protection/>
    </xf>
    <xf numFmtId="170" fontId="7" fillId="0" borderId="1" xfId="24" applyNumberFormat="1" applyFont="1" applyFill="1" applyBorder="1" applyAlignment="1">
      <alignment horizontal="center" vertical="center"/>
      <protection/>
    </xf>
    <xf numFmtId="164" fontId="3" fillId="0" borderId="5" xfId="24" applyFont="1" applyFill="1" applyBorder="1" applyAlignment="1">
      <alignment horizontal="center" vertical="center"/>
      <protection/>
    </xf>
    <xf numFmtId="164" fontId="3" fillId="0" borderId="0" xfId="24" applyFont="1" applyFill="1" applyAlignment="1">
      <alignment vertical="center"/>
      <protection/>
    </xf>
    <xf numFmtId="164" fontId="18" fillId="0" borderId="0" xfId="24" applyFont="1" applyFill="1">
      <alignment/>
      <protection/>
    </xf>
    <xf numFmtId="164" fontId="3" fillId="0" borderId="1" xfId="24" applyFont="1" applyFill="1" applyBorder="1" applyAlignment="1">
      <alignment horizontal="left" vertical="center"/>
      <protection/>
    </xf>
    <xf numFmtId="164" fontId="7" fillId="0" borderId="6" xfId="24" applyFont="1" applyFill="1" applyBorder="1" applyAlignment="1">
      <alignment horizontal="left" vertical="center"/>
      <protection/>
    </xf>
    <xf numFmtId="164" fontId="7" fillId="0" borderId="7" xfId="24" applyFont="1" applyFill="1" applyBorder="1" applyAlignment="1">
      <alignment horizontal="left" vertical="center"/>
      <protection/>
    </xf>
    <xf numFmtId="164" fontId="7" fillId="0" borderId="8" xfId="24" applyFont="1" applyFill="1" applyBorder="1" applyAlignment="1">
      <alignment horizontal="left" vertical="center"/>
      <protection/>
    </xf>
    <xf numFmtId="164" fontId="3" fillId="0" borderId="0" xfId="24" applyFont="1" applyFill="1" applyAlignment="1">
      <alignment horizontal="left" vertical="center" wrapText="1"/>
      <protection/>
    </xf>
    <xf numFmtId="164" fontId="3" fillId="0" borderId="0" xfId="24" applyFont="1" applyFill="1" applyBorder="1" applyAlignment="1">
      <alignment horizontal="left" vertical="center"/>
      <protection/>
    </xf>
    <xf numFmtId="167" fontId="3" fillId="0" borderId="1" xfId="24" applyNumberFormat="1" applyFont="1" applyFill="1" applyBorder="1" applyAlignment="1">
      <alignment horizontal="left" vertical="center"/>
      <protection/>
    </xf>
    <xf numFmtId="164" fontId="3" fillId="0" borderId="0" xfId="24" applyFont="1" applyFill="1" applyAlignment="1">
      <alignment horizontal="left" vertical="center"/>
      <protection/>
    </xf>
    <xf numFmtId="170" fontId="7" fillId="0" borderId="9" xfId="24" applyNumberFormat="1" applyFont="1" applyFill="1" applyBorder="1" applyAlignment="1">
      <alignment horizontal="center" vertical="center"/>
      <protection/>
    </xf>
    <xf numFmtId="164" fontId="3" fillId="0" borderId="9" xfId="24" applyFont="1" applyFill="1" applyBorder="1" applyAlignment="1">
      <alignment horizontal="left" vertical="center"/>
      <protection/>
    </xf>
    <xf numFmtId="167" fontId="3" fillId="0" borderId="9" xfId="24" applyNumberFormat="1" applyFont="1" applyFill="1" applyBorder="1" applyAlignment="1">
      <alignment horizontal="left" vertical="center"/>
      <protection/>
    </xf>
    <xf numFmtId="164" fontId="3" fillId="0" borderId="9" xfId="24" applyFont="1" applyFill="1" applyBorder="1" applyAlignment="1">
      <alignment horizontal="left" vertical="center" wrapText="1"/>
      <protection/>
    </xf>
    <xf numFmtId="164" fontId="7" fillId="0" borderId="3" xfId="24" applyFont="1" applyFill="1" applyBorder="1" applyAlignment="1">
      <alignment horizontal="center" vertical="center"/>
      <protection/>
    </xf>
    <xf numFmtId="164" fontId="3" fillId="0" borderId="3" xfId="24" applyFont="1" applyFill="1" applyBorder="1" applyAlignment="1">
      <alignment horizontal="left" vertical="center"/>
      <protection/>
    </xf>
    <xf numFmtId="164" fontId="3" fillId="0" borderId="0" xfId="24" applyFont="1" applyFill="1" applyAlignment="1">
      <alignment vertical="center" wrapText="1"/>
      <protection/>
    </xf>
    <xf numFmtId="164" fontId="11" fillId="0" borderId="0" xfId="24" applyFont="1" applyFill="1" applyBorder="1" applyAlignment="1">
      <alignment vertical="center" wrapText="1"/>
      <protection/>
    </xf>
    <xf numFmtId="164" fontId="1" fillId="0" borderId="0" xfId="21">
      <alignment/>
      <protection/>
    </xf>
    <xf numFmtId="164" fontId="1" fillId="0" borderId="0" xfId="21" applyFill="1" applyAlignment="1">
      <alignment wrapText="1"/>
      <protection/>
    </xf>
    <xf numFmtId="164" fontId="15" fillId="0" borderId="0" xfId="21" applyFont="1" applyBorder="1" applyAlignment="1">
      <alignment vertical="top" wrapText="1"/>
      <protection/>
    </xf>
    <xf numFmtId="164" fontId="0" fillId="0" borderId="0" xfId="21" applyFont="1">
      <alignment/>
      <protection/>
    </xf>
    <xf numFmtId="164" fontId="15" fillId="0" borderId="0" xfId="21" applyFont="1" applyBorder="1">
      <alignment/>
      <protection/>
    </xf>
    <xf numFmtId="164" fontId="15" fillId="3" borderId="1" xfId="21" applyFont="1" applyFill="1" applyBorder="1" applyAlignment="1">
      <alignment horizontal="center" vertical="center" wrapText="1"/>
      <protection/>
    </xf>
    <xf numFmtId="164" fontId="15" fillId="0" borderId="1" xfId="21" applyFont="1" applyFill="1" applyBorder="1" applyAlignment="1">
      <alignment horizontal="center" vertical="center" wrapText="1"/>
      <protection/>
    </xf>
    <xf numFmtId="164" fontId="0" fillId="0" borderId="1" xfId="21" applyFont="1" applyBorder="1">
      <alignment/>
      <protection/>
    </xf>
    <xf numFmtId="164" fontId="15" fillId="0" borderId="0" xfId="21" applyFont="1" applyAlignment="1">
      <alignment horizontal="center" vertical="center"/>
      <protection/>
    </xf>
    <xf numFmtId="164" fontId="0" fillId="0" borderId="0" xfId="21" applyFont="1" applyFill="1" applyAlignment="1">
      <alignment horizontal="left" vertical="center" wrapText="1"/>
      <protection/>
    </xf>
    <xf numFmtId="164" fontId="0" fillId="0" borderId="1" xfId="21" applyFont="1" applyBorder="1" applyAlignment="1">
      <alignment horizontal="center" vertical="center" wrapText="1"/>
      <protection/>
    </xf>
    <xf numFmtId="164" fontId="0" fillId="0" borderId="1" xfId="21" applyNumberFormat="1" applyFont="1" applyBorder="1" applyAlignment="1">
      <alignment horizontal="right" vertical="center" wrapText="1"/>
      <protection/>
    </xf>
    <xf numFmtId="164" fontId="0" fillId="0" borderId="0" xfId="21" applyFont="1" applyFill="1" applyAlignment="1">
      <alignment wrapText="1"/>
      <protection/>
    </xf>
    <xf numFmtId="164" fontId="0" fillId="0" borderId="0" xfId="21" applyFont="1" applyAlignment="1">
      <alignment wrapText="1" shrinkToFit="1"/>
      <protection/>
    </xf>
    <xf numFmtId="164" fontId="0" fillId="0" borderId="0" xfId="21" applyFont="1" applyFill="1" applyAlignment="1">
      <alignment wrapText="1" shrinkToFit="1"/>
      <protection/>
    </xf>
    <xf numFmtId="164" fontId="15" fillId="0" borderId="1" xfId="21" applyFont="1" applyBorder="1" applyAlignment="1">
      <alignment horizontal="center" vertical="center" wrapText="1"/>
      <protection/>
    </xf>
    <xf numFmtId="164" fontId="3" fillId="0" borderId="10" xfId="24" applyFont="1" applyFill="1" applyBorder="1" applyAlignment="1">
      <alignment wrapText="1"/>
      <protection/>
    </xf>
    <xf numFmtId="167" fontId="0" fillId="0" borderId="1" xfId="21" applyNumberFormat="1" applyFont="1" applyBorder="1" applyAlignment="1">
      <alignment horizontal="right" vertical="center" wrapText="1"/>
      <protection/>
    </xf>
    <xf numFmtId="164" fontId="20" fillId="0" borderId="0" xfId="21" applyFont="1" applyBorder="1" applyAlignment="1">
      <alignment horizontal="left"/>
      <protection/>
    </xf>
    <xf numFmtId="164" fontId="15" fillId="3" borderId="2" xfId="21" applyFont="1" applyFill="1" applyBorder="1" applyAlignment="1">
      <alignment horizontal="center" vertical="center" wrapText="1"/>
      <protection/>
    </xf>
    <xf numFmtId="164" fontId="0" fillId="0" borderId="0" xfId="21" applyFont="1" applyBorder="1">
      <alignment/>
      <protection/>
    </xf>
    <xf numFmtId="164" fontId="15" fillId="2" borderId="1" xfId="21" applyFont="1" applyFill="1" applyBorder="1">
      <alignment/>
      <protection/>
    </xf>
    <xf numFmtId="164" fontId="15" fillId="0" borderId="1" xfId="21" applyFont="1" applyBorder="1" applyAlignment="1">
      <alignment horizontal="center"/>
      <protection/>
    </xf>
    <xf numFmtId="164" fontId="0" fillId="0" borderId="1" xfId="21" applyFont="1" applyFill="1" applyBorder="1" applyAlignment="1">
      <alignment wrapText="1"/>
      <protection/>
    </xf>
    <xf numFmtId="164" fontId="0" fillId="0" borderId="1" xfId="21" applyFont="1" applyBorder="1" applyAlignment="1">
      <alignment horizontal="center"/>
      <protection/>
    </xf>
    <xf numFmtId="164" fontId="0" fillId="0" borderId="1" xfId="21" applyNumberFormat="1" applyFont="1" applyBorder="1" applyAlignment="1">
      <alignment horizontal="right"/>
      <protection/>
    </xf>
    <xf numFmtId="164" fontId="0" fillId="0" borderId="0" xfId="21" applyFont="1" applyFill="1" applyBorder="1" applyAlignment="1">
      <alignment wrapText="1"/>
      <protection/>
    </xf>
    <xf numFmtId="164" fontId="21" fillId="0" borderId="1" xfId="21" applyFont="1" applyFill="1" applyBorder="1" applyAlignment="1">
      <alignment wrapText="1"/>
      <protection/>
    </xf>
    <xf numFmtId="164" fontId="15" fillId="0" borderId="1" xfId="21" applyFont="1" applyBorder="1" applyAlignment="1">
      <alignment horizontal="center" vertical="center"/>
      <protection/>
    </xf>
    <xf numFmtId="164" fontId="0" fillId="0" borderId="11" xfId="21" applyFont="1" applyFill="1" applyBorder="1" applyAlignment="1">
      <alignment vertical="center" wrapText="1"/>
      <protection/>
    </xf>
    <xf numFmtId="164" fontId="0" fillId="0" borderId="11" xfId="21" applyFont="1" applyFill="1" applyBorder="1" applyAlignment="1">
      <alignment wrapText="1"/>
      <protection/>
    </xf>
    <xf numFmtId="164" fontId="15" fillId="0" borderId="1" xfId="21" applyFont="1" applyBorder="1" applyAlignment="1">
      <alignment horizontal="right"/>
      <protection/>
    </xf>
    <xf numFmtId="164" fontId="15" fillId="0" borderId="12" xfId="21" applyFont="1" applyBorder="1" applyAlignment="1">
      <alignment horizontal="left"/>
      <protection/>
    </xf>
    <xf numFmtId="164" fontId="0" fillId="0" borderId="13" xfId="21" applyFont="1" applyBorder="1">
      <alignment/>
      <protection/>
    </xf>
    <xf numFmtId="164" fontId="15" fillId="0" borderId="2" xfId="21" applyFont="1" applyFill="1" applyBorder="1" applyAlignment="1">
      <alignment horizontal="left" vertical="center" wrapText="1"/>
      <protection/>
    </xf>
    <xf numFmtId="164" fontId="0" fillId="0" borderId="1" xfId="21" applyFont="1" applyBorder="1" applyAlignment="1">
      <alignment vertical="center" wrapText="1"/>
      <protection/>
    </xf>
    <xf numFmtId="164" fontId="0" fillId="0" borderId="5" xfId="21" applyFont="1" applyFill="1" applyBorder="1" applyAlignment="1">
      <alignment vertical="center" wrapText="1"/>
      <protection/>
    </xf>
    <xf numFmtId="164" fontId="0" fillId="0" borderId="5" xfId="21" applyFont="1" applyBorder="1" applyAlignment="1">
      <alignment horizontal="center" vertical="center" wrapText="1"/>
      <protection/>
    </xf>
    <xf numFmtId="164" fontId="0" fillId="0" borderId="5" xfId="21" applyNumberFormat="1" applyFont="1" applyBorder="1" applyAlignment="1">
      <alignment horizontal="right" vertical="center" wrapText="1"/>
      <protection/>
    </xf>
    <xf numFmtId="164" fontId="15" fillId="0" borderId="2" xfId="21" applyFont="1" applyBorder="1" applyAlignment="1">
      <alignment horizontal="center" vertical="center" wrapText="1"/>
      <protection/>
    </xf>
    <xf numFmtId="164" fontId="21" fillId="0" borderId="1" xfId="21" applyFont="1" applyFill="1" applyBorder="1" applyAlignment="1">
      <alignment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0" fillId="0" borderId="9" xfId="21" applyNumberFormat="1" applyFont="1" applyBorder="1" applyAlignment="1">
      <alignment horizontal="right"/>
      <protection/>
    </xf>
    <xf numFmtId="164" fontId="15" fillId="0" borderId="1" xfId="21" applyFont="1" applyBorder="1" applyAlignment="1">
      <alignment horizontal="left"/>
      <protection/>
    </xf>
    <xf numFmtId="164" fontId="22" fillId="0" borderId="7" xfId="21" applyFont="1" applyFill="1" applyBorder="1">
      <alignment/>
      <protection/>
    </xf>
    <xf numFmtId="164" fontId="0" fillId="0" borderId="0" xfId="21" applyFont="1" applyFill="1">
      <alignment/>
      <protection/>
    </xf>
    <xf numFmtId="164" fontId="1" fillId="0" borderId="0" xfId="21" applyFill="1">
      <alignment/>
      <protection/>
    </xf>
    <xf numFmtId="164" fontId="15" fillId="0" borderId="2" xfId="21" applyFont="1" applyFill="1" applyBorder="1" applyAlignment="1">
      <alignment horizontal="center" vertical="center" wrapText="1"/>
      <protection/>
    </xf>
    <xf numFmtId="164" fontId="0" fillId="0" borderId="13" xfId="21" applyFont="1" applyFill="1" applyBorder="1">
      <alignment/>
      <protection/>
    </xf>
    <xf numFmtId="164" fontId="8" fillId="0" borderId="1" xfId="20" applyNumberFormat="1" applyFont="1" applyFill="1" applyBorder="1" applyAlignment="1" applyProtection="1">
      <alignment horizontal="center" vertical="center"/>
      <protection/>
    </xf>
    <xf numFmtId="164" fontId="22" fillId="0" borderId="1" xfId="21" applyFont="1" applyFill="1" applyBorder="1" applyAlignment="1">
      <alignment horizontal="center" vertical="center" wrapText="1"/>
      <protection/>
    </xf>
    <xf numFmtId="164" fontId="21" fillId="0" borderId="1" xfId="21" applyFont="1" applyFill="1" applyBorder="1" applyAlignment="1">
      <alignment horizontal="center" vertical="center" wrapText="1"/>
      <protection/>
    </xf>
    <xf numFmtId="164" fontId="21" fillId="0" borderId="1" xfId="21" applyNumberFormat="1" applyFont="1" applyFill="1" applyBorder="1" applyAlignment="1">
      <alignment horizontal="right" vertical="center" wrapText="1"/>
      <protection/>
    </xf>
    <xf numFmtId="164" fontId="21" fillId="0" borderId="1" xfId="21" applyFont="1" applyFill="1" applyBorder="1">
      <alignment/>
      <protection/>
    </xf>
    <xf numFmtId="164" fontId="15" fillId="0" borderId="1" xfId="21" applyFont="1" applyFill="1" applyBorder="1" applyAlignment="1">
      <alignment horizontal="right"/>
      <protection/>
    </xf>
    <xf numFmtId="164" fontId="21" fillId="0" borderId="1" xfId="21" applyNumberFormat="1" applyFont="1" applyFill="1" applyBorder="1" applyAlignment="1">
      <alignment horizontal="right"/>
      <protection/>
    </xf>
    <xf numFmtId="164" fontId="15" fillId="0" borderId="0" xfId="21" applyFont="1" applyBorder="1" applyAlignment="1">
      <alignment horizontal="right" wrapText="1"/>
      <protection/>
    </xf>
    <xf numFmtId="164" fontId="15" fillId="0" borderId="0" xfId="21" applyFont="1" applyBorder="1" applyAlignment="1">
      <alignment horizontal="right"/>
      <protection/>
    </xf>
    <xf numFmtId="164" fontId="15" fillId="0" borderId="0" xfId="21" applyFont="1" applyFill="1" applyBorder="1" applyAlignment="1">
      <alignment horizontal="right" wrapText="1"/>
      <protection/>
    </xf>
    <xf numFmtId="164" fontId="0" fillId="0" borderId="0" xfId="21" applyNumberFormat="1" applyFont="1" applyBorder="1" applyAlignment="1">
      <alignment horizontal="right"/>
      <protection/>
    </xf>
    <xf numFmtId="167" fontId="0" fillId="0" borderId="0" xfId="21" applyNumberFormat="1" applyFont="1" applyBorder="1" applyAlignment="1">
      <alignment horizontal="right"/>
      <protection/>
    </xf>
    <xf numFmtId="164" fontId="22" fillId="2" borderId="0" xfId="21" applyFont="1" applyFill="1" applyBorder="1" applyAlignment="1">
      <alignment horizontal="left"/>
      <protection/>
    </xf>
    <xf numFmtId="164" fontId="22" fillId="2" borderId="0" xfId="21" applyFont="1" applyFill="1" applyBorder="1" applyAlignment="1">
      <alignment/>
      <protection/>
    </xf>
    <xf numFmtId="164" fontId="22" fillId="5" borderId="1" xfId="21" applyFont="1" applyFill="1" applyBorder="1" applyAlignment="1">
      <alignment horizontal="center" vertical="center" wrapText="1"/>
      <protection/>
    </xf>
    <xf numFmtId="164" fontId="22" fillId="5" borderId="2" xfId="21" applyFont="1" applyFill="1" applyBorder="1" applyAlignment="1">
      <alignment horizontal="center" vertical="center" wrapText="1"/>
      <protection/>
    </xf>
    <xf numFmtId="164" fontId="24" fillId="0" borderId="0" xfId="21" applyFont="1">
      <alignment/>
      <protection/>
    </xf>
    <xf numFmtId="164" fontId="25" fillId="0" borderId="0" xfId="21" applyFont="1">
      <alignment/>
      <protection/>
    </xf>
    <xf numFmtId="164" fontId="21" fillId="2" borderId="1" xfId="21" applyFont="1" applyFill="1" applyBorder="1">
      <alignment/>
      <protection/>
    </xf>
    <xf numFmtId="164" fontId="22" fillId="2" borderId="1" xfId="21" applyFont="1" applyFill="1" applyBorder="1" applyAlignment="1">
      <alignment horizontal="center" vertical="center" wrapText="1"/>
      <protection/>
    </xf>
    <xf numFmtId="164" fontId="21" fillId="2" borderId="1" xfId="21" applyFont="1" applyFill="1" applyBorder="1" applyAlignment="1">
      <alignment horizontal="center" vertical="center" wrapText="1"/>
      <protection/>
    </xf>
    <xf numFmtId="164" fontId="21" fillId="2" borderId="1" xfId="21" applyNumberFormat="1" applyFont="1" applyFill="1" applyBorder="1" applyAlignment="1">
      <alignment horizontal="right" vertical="center" wrapText="1"/>
      <protection/>
    </xf>
    <xf numFmtId="164" fontId="24" fillId="0" borderId="13" xfId="21" applyFont="1" applyBorder="1">
      <alignment/>
      <protection/>
    </xf>
    <xf numFmtId="164" fontId="22" fillId="2" borderId="1" xfId="21" applyFont="1" applyFill="1" applyBorder="1" applyAlignment="1">
      <alignment horizontal="right"/>
      <protection/>
    </xf>
    <xf numFmtId="164" fontId="21" fillId="2" borderId="1" xfId="21" applyNumberFormat="1" applyFont="1" applyFill="1" applyBorder="1" applyAlignment="1">
      <alignment horizontal="right"/>
      <protection/>
    </xf>
    <xf numFmtId="164" fontId="24" fillId="0" borderId="0" xfId="21" applyFont="1" applyFill="1">
      <alignment/>
      <protection/>
    </xf>
    <xf numFmtId="164" fontId="26" fillId="2" borderId="0" xfId="21" applyFont="1" applyFill="1">
      <alignment/>
      <protection/>
    </xf>
    <xf numFmtId="164" fontId="21" fillId="0" borderId="0" xfId="21" applyFont="1" applyFill="1" applyAlignment="1">
      <alignment wrapText="1"/>
      <protection/>
    </xf>
    <xf numFmtId="164" fontId="22" fillId="2" borderId="7" xfId="21" applyFont="1" applyFill="1" applyBorder="1" applyAlignment="1">
      <alignment horizontal="left"/>
      <protection/>
    </xf>
    <xf numFmtId="164" fontId="0" fillId="0" borderId="1" xfId="21" applyFont="1" applyBorder="1" applyAlignment="1">
      <alignment horizontal="center" vertical="center"/>
      <protection/>
    </xf>
    <xf numFmtId="164" fontId="0" fillId="0" borderId="1" xfId="21" applyNumberFormat="1" applyFont="1" applyFill="1" applyBorder="1" applyAlignment="1">
      <alignment horizontal="right" vertical="center" wrapText="1"/>
      <protection/>
    </xf>
    <xf numFmtId="164" fontId="1" fillId="0" borderId="0" xfId="21" applyAlignment="1">
      <alignment vertical="center"/>
      <protection/>
    </xf>
    <xf numFmtId="164" fontId="0" fillId="0" borderId="0" xfId="21" applyFont="1" applyAlignment="1">
      <alignment vertical="center"/>
      <protection/>
    </xf>
    <xf numFmtId="164" fontId="0" fillId="0" borderId="2" xfId="21" applyFont="1" applyBorder="1">
      <alignment/>
      <protection/>
    </xf>
    <xf numFmtId="164" fontId="15" fillId="0" borderId="1" xfId="21" applyFont="1" applyBorder="1" applyAlignment="1">
      <alignment horizontal="center" vertical="center" wrapText="1" shrinkToFit="1"/>
      <protection/>
    </xf>
    <xf numFmtId="164" fontId="0" fillId="0" borderId="1" xfId="21" applyFont="1" applyBorder="1" applyAlignment="1">
      <alignment vertical="center" wrapText="1" shrinkToFit="1"/>
      <protection/>
    </xf>
    <xf numFmtId="164" fontId="0" fillId="0" borderId="1" xfId="21" applyFont="1" applyBorder="1" applyAlignment="1">
      <alignment horizontal="center" vertical="center" wrapText="1" shrinkToFit="1"/>
      <protection/>
    </xf>
    <xf numFmtId="164" fontId="0" fillId="2" borderId="1" xfId="21" applyNumberFormat="1" applyFont="1" applyFill="1" applyBorder="1" applyAlignment="1">
      <alignment horizontal="right" vertical="center" wrapText="1" shrinkToFit="1"/>
      <protection/>
    </xf>
    <xf numFmtId="164" fontId="0" fillId="0" borderId="5" xfId="21" applyFont="1" applyBorder="1" applyAlignment="1">
      <alignment/>
      <protection/>
    </xf>
    <xf numFmtId="171" fontId="0" fillId="2" borderId="1" xfId="22" applyNumberFormat="1" applyFont="1" applyFill="1" applyBorder="1" applyAlignment="1">
      <alignment horizontal="left" vertical="center" wrapText="1"/>
      <protection/>
    </xf>
    <xf numFmtId="164" fontId="0" fillId="0" borderId="1" xfId="24" applyFont="1" applyBorder="1" applyAlignment="1">
      <alignment/>
      <protection/>
    </xf>
    <xf numFmtId="164" fontId="0" fillId="0" borderId="1" xfId="21" applyFont="1" applyBorder="1" applyAlignment="1">
      <alignment/>
      <protection/>
    </xf>
    <xf numFmtId="164" fontId="0" fillId="0" borderId="1" xfId="24" applyFont="1" applyBorder="1" applyAlignment="1">
      <alignment horizontal="left" vertical="center" wrapText="1"/>
      <protection/>
    </xf>
    <xf numFmtId="167" fontId="0" fillId="2" borderId="1" xfId="21" applyNumberFormat="1" applyFont="1" applyFill="1" applyBorder="1" applyAlignment="1">
      <alignment horizontal="right" vertical="center" wrapText="1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15" fillId="0" borderId="0" xfId="21" applyFont="1" applyBorder="1" applyAlignment="1">
      <alignment horizontal="center" vertical="center" wrapText="1"/>
      <protection/>
    </xf>
    <xf numFmtId="164" fontId="0" fillId="0" borderId="0" xfId="21" applyFont="1" applyBorder="1" applyAlignment="1">
      <alignment vertical="center" wrapText="1"/>
      <protection/>
    </xf>
    <xf numFmtId="164" fontId="0" fillId="0" borderId="0" xfId="21" applyFont="1" applyBorder="1" applyAlignment="1">
      <alignment horizontal="center" vertical="center" wrapText="1"/>
      <protection/>
    </xf>
    <xf numFmtId="167" fontId="0" fillId="2" borderId="0" xfId="21" applyNumberFormat="1" applyFont="1" applyFill="1" applyBorder="1" applyAlignment="1">
      <alignment horizontal="right" vertical="center" wrapText="1"/>
      <protection/>
    </xf>
    <xf numFmtId="164" fontId="0" fillId="2" borderId="0" xfId="21" applyNumberFormat="1" applyFont="1" applyFill="1" applyBorder="1" applyAlignment="1">
      <alignment horizontal="right" vertical="center" wrapText="1" shrinkToFit="1"/>
      <protection/>
    </xf>
    <xf numFmtId="164" fontId="0" fillId="2" borderId="1" xfId="21" applyNumberFormat="1" applyFont="1" applyFill="1" applyBorder="1" applyAlignment="1">
      <alignment horizontal="right" vertical="center"/>
      <protection/>
    </xf>
    <xf numFmtId="164" fontId="0" fillId="0" borderId="1" xfId="21" applyNumberFormat="1" applyFont="1" applyBorder="1" applyAlignment="1">
      <alignment horizontal="right" vertical="center"/>
      <protection/>
    </xf>
    <xf numFmtId="164" fontId="21" fillId="2" borderId="1" xfId="21" applyFont="1" applyFill="1" applyBorder="1" applyAlignment="1">
      <alignment wrapText="1"/>
      <protection/>
    </xf>
    <xf numFmtId="164" fontId="0" fillId="0" borderId="1" xfId="21" applyFont="1" applyBorder="1" applyAlignment="1">
      <alignment horizontal="left"/>
      <protection/>
    </xf>
    <xf numFmtId="164" fontId="0" fillId="0" borderId="1" xfId="21" applyFont="1" applyBorder="1" applyAlignment="1">
      <alignment horizontal="left" wrapText="1"/>
      <protection/>
    </xf>
    <xf numFmtId="164" fontId="0" fillId="0" borderId="1" xfId="21" applyFont="1" applyBorder="1" applyAlignment="1">
      <alignment vertical="center"/>
      <protection/>
    </xf>
    <xf numFmtId="164" fontId="0" fillId="0" borderId="5" xfId="21" applyFont="1" applyBorder="1" applyAlignment="1">
      <alignment vertical="center" wrapText="1"/>
      <protection/>
    </xf>
    <xf numFmtId="164" fontId="21" fillId="2" borderId="1" xfId="21" applyFont="1" applyFill="1" applyBorder="1" applyAlignment="1">
      <alignment vertical="center" wrapText="1"/>
      <protection/>
    </xf>
    <xf numFmtId="164" fontId="0" fillId="0" borderId="9" xfId="21" applyNumberFormat="1" applyFont="1" applyBorder="1" applyAlignment="1">
      <alignment horizontal="right" vertical="center"/>
      <protection/>
    </xf>
    <xf numFmtId="164" fontId="22" fillId="2" borderId="7" xfId="21" applyFont="1" applyFill="1" applyBorder="1">
      <alignment/>
      <protection/>
    </xf>
    <xf numFmtId="164" fontId="21" fillId="2" borderId="1" xfId="21" applyNumberFormat="1" applyFont="1" applyFill="1" applyBorder="1" applyAlignment="1">
      <alignment horizontal="right" vertical="center"/>
      <protection/>
    </xf>
    <xf numFmtId="164" fontId="21" fillId="2" borderId="0" xfId="21" applyFont="1" applyFill="1" applyAlignment="1">
      <alignment vertical="center"/>
      <protection/>
    </xf>
    <xf numFmtId="164" fontId="22" fillId="2" borderId="0" xfId="21" applyFont="1" applyFill="1">
      <alignment/>
      <protection/>
    </xf>
    <xf numFmtId="164" fontId="22" fillId="2" borderId="0" xfId="21" applyFont="1" applyFill="1" applyAlignment="1">
      <alignment vertical="center"/>
      <protection/>
    </xf>
    <xf numFmtId="164" fontId="22" fillId="2" borderId="1" xfId="21" applyFont="1" applyFill="1" applyBorder="1" applyAlignment="1">
      <alignment horizontal="right" vertical="center"/>
      <protection/>
    </xf>
    <xf numFmtId="164" fontId="21" fillId="2" borderId="1" xfId="21" applyFont="1" applyFill="1" applyBorder="1" applyAlignment="1">
      <alignment horizontal="right" vertical="center"/>
      <protection/>
    </xf>
    <xf numFmtId="164" fontId="21" fillId="2" borderId="1" xfId="21" applyFont="1" applyFill="1" applyBorder="1" applyAlignment="1">
      <alignment horizontal="left" vertical="center" wrapText="1"/>
      <protection/>
    </xf>
    <xf numFmtId="164" fontId="0" fillId="2" borderId="1" xfId="21" applyFont="1" applyFill="1" applyBorder="1" applyAlignment="1">
      <alignment horizontal="center" vertical="center" wrapText="1"/>
      <protection/>
    </xf>
    <xf numFmtId="164" fontId="0" fillId="2" borderId="1" xfId="21" applyNumberFormat="1" applyFont="1" applyFill="1" applyBorder="1" applyAlignment="1">
      <alignment horizontal="right" vertical="center" wrapText="1"/>
      <protection/>
    </xf>
    <xf numFmtId="164" fontId="22" fillId="2" borderId="7" xfId="21" applyFont="1" applyFill="1" applyBorder="1" applyAlignment="1">
      <alignment horizontal="left" wrapText="1"/>
      <protection/>
    </xf>
    <xf numFmtId="164" fontId="0" fillId="0" borderId="1" xfId="21" applyFont="1" applyFill="1" applyBorder="1" applyAlignment="1">
      <alignment vertical="center" wrapText="1"/>
      <protection/>
    </xf>
    <xf numFmtId="164" fontId="22" fillId="2" borderId="1" xfId="21" applyFont="1" applyFill="1" applyBorder="1" applyAlignment="1">
      <alignment horizontal="right" wrapText="1"/>
      <protection/>
    </xf>
    <xf numFmtId="164" fontId="22" fillId="2" borderId="1" xfId="21" applyFont="1" applyFill="1" applyBorder="1" applyAlignment="1">
      <alignment horizontal="left"/>
      <protection/>
    </xf>
    <xf numFmtId="164" fontId="22" fillId="2" borderId="1" xfId="21" applyFont="1" applyFill="1" applyBorder="1" applyAlignment="1">
      <alignment horizontal="left"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22" fillId="2" borderId="0" xfId="21" applyFont="1" applyFill="1" applyBorder="1" applyAlignment="1">
      <alignment horizontal="right" wrapText="1"/>
      <protection/>
    </xf>
    <xf numFmtId="164" fontId="22" fillId="2" borderId="0" xfId="21" applyFont="1" applyFill="1" applyBorder="1" applyAlignment="1">
      <alignment horizontal="right" vertical="center" wrapText="1"/>
      <protection/>
    </xf>
    <xf numFmtId="164" fontId="21" fillId="2" borderId="0" xfId="21" applyNumberFormat="1" applyFont="1" applyFill="1" applyBorder="1" applyAlignment="1">
      <alignment horizontal="right" vertical="center"/>
      <protection/>
    </xf>
    <xf numFmtId="167" fontId="21" fillId="2" borderId="0" xfId="21" applyNumberFormat="1" applyFont="1" applyFill="1" applyBorder="1" applyAlignment="1">
      <alignment horizontal="right" vertical="center"/>
      <protection/>
    </xf>
    <xf numFmtId="164" fontId="0" fillId="0" borderId="13" xfId="21" applyFont="1" applyBorder="1" applyAlignment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Normal_Sheet1" xfId="22"/>
    <cellStyle name="рубли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A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381000</xdr:rowOff>
    </xdr:from>
    <xdr:to>
      <xdr:col>0</xdr:col>
      <xdr:colOff>314325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905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381000</xdr:rowOff>
    </xdr:from>
    <xdr:to>
      <xdr:col>0</xdr:col>
      <xdr:colOff>314325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905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381000</xdr:rowOff>
    </xdr:from>
    <xdr:to>
      <xdr:col>0</xdr:col>
      <xdr:colOff>314325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905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21">
      <selection activeCell="A2" sqref="A2"/>
    </sheetView>
  </sheetViews>
  <sheetFormatPr defaultColWidth="9.140625" defaultRowHeight="12.75"/>
  <cols>
    <col min="1" max="1" width="8.7109375" style="1" customWidth="1"/>
    <col min="2" max="2" width="14.28125" style="1" customWidth="1"/>
    <col min="3" max="3" width="0" style="1" hidden="1" customWidth="1"/>
    <col min="4" max="4" width="21.00390625" style="1" customWidth="1"/>
    <col min="5" max="5" width="18.7109375" style="1" customWidth="1"/>
    <col min="6" max="6" width="14.140625" style="1" customWidth="1"/>
    <col min="7" max="8" width="13.7109375" style="1" customWidth="1"/>
    <col min="9" max="9" width="14.421875" style="1" customWidth="1"/>
    <col min="10" max="10" width="12.28125" style="1" customWidth="1"/>
    <col min="11" max="11" width="11.7109375" style="1" customWidth="1"/>
    <col min="12" max="13" width="0" style="1" hidden="1" customWidth="1"/>
    <col min="14" max="15" width="9.140625" style="1" customWidth="1"/>
    <col min="16" max="16384" width="8.710937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43.5" customHeight="1" hidden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12.7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6" ht="27" customHeight="1">
      <c r="A7" s="7" t="s">
        <v>4</v>
      </c>
      <c r="B7" s="7" t="s">
        <v>5</v>
      </c>
      <c r="C7" s="7" t="s">
        <v>5</v>
      </c>
      <c r="D7" s="7" t="s">
        <v>6</v>
      </c>
      <c r="E7" s="7" t="s">
        <v>7</v>
      </c>
      <c r="F7" s="7"/>
      <c r="G7" s="7"/>
      <c r="H7" s="7"/>
      <c r="I7" s="7"/>
      <c r="J7" s="7" t="s">
        <v>8</v>
      </c>
      <c r="K7" s="7" t="s">
        <v>9</v>
      </c>
      <c r="L7" s="7" t="s">
        <v>10</v>
      </c>
      <c r="M7" s="7"/>
      <c r="N7" s="7" t="s">
        <v>11</v>
      </c>
      <c r="O7" s="7"/>
      <c r="P7" s="8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12</v>
      </c>
      <c r="M8" s="7" t="s">
        <v>13</v>
      </c>
      <c r="N8" s="7" t="s">
        <v>12</v>
      </c>
      <c r="O8" s="7" t="s">
        <v>13</v>
      </c>
      <c r="P8" s="8"/>
    </row>
    <row r="9" spans="1:16" ht="12.75">
      <c r="A9" s="9" t="s">
        <v>14</v>
      </c>
      <c r="B9" s="10"/>
      <c r="C9" s="10"/>
      <c r="D9" s="10"/>
      <c r="E9" s="5"/>
      <c r="F9" s="5"/>
      <c r="G9" s="5"/>
      <c r="J9" s="10"/>
      <c r="K9" s="10"/>
      <c r="L9" s="10"/>
      <c r="M9" s="11"/>
      <c r="N9" s="12"/>
      <c r="O9" s="12"/>
      <c r="P9" s="8"/>
    </row>
    <row r="10" spans="1:16" ht="75" customHeight="1">
      <c r="A10" s="8"/>
      <c r="B10" s="13" t="str">
        <f>HYPERLINK("http://rucoecom.danfoss.com/online/index.html?cartCodes="&amp;C10,C10)</f>
        <v>187F0030</v>
      </c>
      <c r="C10" s="14" t="s">
        <v>15</v>
      </c>
      <c r="D10" s="15" t="s">
        <v>16</v>
      </c>
      <c r="E10" s="16" t="s">
        <v>17</v>
      </c>
      <c r="F10" s="16"/>
      <c r="G10" s="16"/>
      <c r="H10" s="16"/>
      <c r="I10" s="16"/>
      <c r="J10" s="17">
        <v>1</v>
      </c>
      <c r="K10" s="17"/>
      <c r="L10" s="18">
        <f>N10*курс!$A$1</f>
        <v>14450.289999999999</v>
      </c>
      <c r="M10" s="18">
        <f>L10*1.18</f>
        <v>17051.3422</v>
      </c>
      <c r="N10" s="19">
        <v>236.89</v>
      </c>
      <c r="O10" s="19">
        <v>279.5302</v>
      </c>
      <c r="P10" s="20">
        <v>1</v>
      </c>
    </row>
    <row r="11" spans="1:16" ht="75" customHeight="1">
      <c r="A11" s="8"/>
      <c r="B11" s="13" t="str">
        <f>HYPERLINK("http://rucoecom.danfoss.com/online/index.html?cartCodes="&amp;C11,C11)</f>
        <v>187F0031</v>
      </c>
      <c r="C11" s="14" t="s">
        <v>18</v>
      </c>
      <c r="D11" s="15" t="s">
        <v>19</v>
      </c>
      <c r="E11" s="16" t="s">
        <v>20</v>
      </c>
      <c r="F11" s="16"/>
      <c r="G11" s="16"/>
      <c r="H11" s="16"/>
      <c r="I11" s="16"/>
      <c r="J11" s="17">
        <v>1</v>
      </c>
      <c r="K11" s="17"/>
      <c r="L11" s="18">
        <f>N11*курс!$A$1</f>
        <v>16534.05</v>
      </c>
      <c r="M11" s="18">
        <f>L11*1.18</f>
        <v>19510.178999999996</v>
      </c>
      <c r="N11" s="19">
        <v>271.05</v>
      </c>
      <c r="O11" s="19">
        <v>319.839</v>
      </c>
      <c r="P11" s="20"/>
    </row>
    <row r="12" spans="1:16" ht="75" customHeight="1">
      <c r="A12" s="8"/>
      <c r="B12" s="13" t="str">
        <f>HYPERLINK("http://rucoecom.danfoss.com/online/index.html?cartCodes="&amp;C12,C12)</f>
        <v>187F0043</v>
      </c>
      <c r="C12" s="14" t="s">
        <v>21</v>
      </c>
      <c r="D12" s="15" t="s">
        <v>22</v>
      </c>
      <c r="E12" s="16" t="s">
        <v>23</v>
      </c>
      <c r="F12" s="16"/>
      <c r="G12" s="16"/>
      <c r="H12" s="16"/>
      <c r="I12" s="16"/>
      <c r="J12" s="17">
        <v>1</v>
      </c>
      <c r="K12" s="17"/>
      <c r="L12" s="18">
        <f>N12*курс!$A$1</f>
        <v>16534.05</v>
      </c>
      <c r="M12" s="18">
        <f>L12*1.18</f>
        <v>19510.178999999996</v>
      </c>
      <c r="N12" s="19">
        <v>271.05</v>
      </c>
      <c r="O12" s="19">
        <v>319.839</v>
      </c>
      <c r="P12" s="20"/>
    </row>
    <row r="13" spans="1:16" ht="12.75">
      <c r="A13" s="9" t="s">
        <v>24</v>
      </c>
      <c r="B13" s="10"/>
      <c r="C13" s="10"/>
      <c r="D13" s="10"/>
      <c r="E13" s="5"/>
      <c r="F13" s="5"/>
      <c r="G13" s="5"/>
      <c r="J13" s="10"/>
      <c r="K13" s="10"/>
      <c r="L13" s="10"/>
      <c r="M13" s="11"/>
      <c r="N13" s="12"/>
      <c r="O13" s="19"/>
      <c r="P13" s="8"/>
    </row>
    <row r="14" spans="1:16" ht="25.5" customHeight="1">
      <c r="A14" s="8"/>
      <c r="B14" s="13" t="str">
        <f>HYPERLINK("http://rucoecom.danfoss.com/online/index.html?cartCodes="&amp;C14,C14)</f>
        <v>187F0033</v>
      </c>
      <c r="C14" s="14" t="s">
        <v>25</v>
      </c>
      <c r="D14" s="17" t="s">
        <v>26</v>
      </c>
      <c r="E14" s="21" t="s">
        <v>27</v>
      </c>
      <c r="F14" s="21"/>
      <c r="G14" s="21"/>
      <c r="H14" s="21"/>
      <c r="I14" s="21"/>
      <c r="J14" s="17">
        <v>1</v>
      </c>
      <c r="K14" s="17" t="s">
        <v>28</v>
      </c>
      <c r="L14" s="18">
        <f>N14*курс!$A$1</f>
        <v>6710</v>
      </c>
      <c r="M14" s="18">
        <f>L14*1.18</f>
        <v>7917.799999999999</v>
      </c>
      <c r="N14" s="19">
        <v>110</v>
      </c>
      <c r="O14" s="19">
        <f>N14*1.18</f>
        <v>129.79999999999998</v>
      </c>
      <c r="P14" s="20">
        <v>2</v>
      </c>
    </row>
    <row r="15" spans="1:16" ht="25.5" customHeight="1">
      <c r="A15" s="8"/>
      <c r="B15" s="13" t="str">
        <f>HYPERLINK("http://rucoecom.danfoss.com/online/index.html?cartCodes="&amp;C15,C15)</f>
        <v>187F0032</v>
      </c>
      <c r="C15" s="14" t="s">
        <v>29</v>
      </c>
      <c r="D15" s="17" t="s">
        <v>30</v>
      </c>
      <c r="E15" s="22" t="s">
        <v>31</v>
      </c>
      <c r="F15" s="22"/>
      <c r="G15" s="22"/>
      <c r="H15" s="22"/>
      <c r="I15" s="22"/>
      <c r="J15" s="17">
        <v>1</v>
      </c>
      <c r="K15" s="17" t="s">
        <v>28</v>
      </c>
      <c r="L15" s="18">
        <f>N15*курс!$A$1</f>
        <v>1153.51</v>
      </c>
      <c r="M15" s="18">
        <f>L15*1.18</f>
        <v>1361.1417999999999</v>
      </c>
      <c r="N15" s="19">
        <v>18.91</v>
      </c>
      <c r="O15" s="19">
        <f>N15*1.18</f>
        <v>22.3138</v>
      </c>
      <c r="P15" s="20">
        <v>2</v>
      </c>
    </row>
    <row r="16" spans="1:16" ht="25.5" customHeight="1">
      <c r="A16" s="8"/>
      <c r="B16" s="13" t="str">
        <f>HYPERLINK("http://rucoecom.danfoss.com/online/index.html?cartCodes="&amp;C16,C16)</f>
        <v>187F0042</v>
      </c>
      <c r="C16" s="14" t="s">
        <v>32</v>
      </c>
      <c r="D16" s="17" t="s">
        <v>33</v>
      </c>
      <c r="E16" s="22" t="s">
        <v>34</v>
      </c>
      <c r="F16" s="22"/>
      <c r="G16" s="22"/>
      <c r="H16" s="22"/>
      <c r="I16" s="22"/>
      <c r="J16" s="17">
        <v>1</v>
      </c>
      <c r="K16" s="17" t="s">
        <v>28</v>
      </c>
      <c r="L16" s="18">
        <f>N16*курс!$A$1</f>
        <v>13414.51</v>
      </c>
      <c r="M16" s="18">
        <f>L16*1.18</f>
        <v>15829.121799999999</v>
      </c>
      <c r="N16" s="19">
        <v>219.91</v>
      </c>
      <c r="O16" s="19">
        <f>N16*1.18</f>
        <v>259.49379999999996</v>
      </c>
      <c r="P16" s="20">
        <v>2</v>
      </c>
    </row>
    <row r="17" spans="1:16" ht="38.25" customHeight="1">
      <c r="A17" s="8"/>
      <c r="B17" s="13" t="str">
        <f>HYPERLINK("http://rucoecom.danfoss.com/online/index.html?cartCodes="&amp;C17,C17)</f>
        <v>187F0041</v>
      </c>
      <c r="C17" s="14" t="s">
        <v>35</v>
      </c>
      <c r="D17" s="17" t="s">
        <v>36</v>
      </c>
      <c r="E17" s="22" t="s">
        <v>37</v>
      </c>
      <c r="F17" s="22"/>
      <c r="G17" s="22"/>
      <c r="H17" s="22"/>
      <c r="I17" s="22"/>
      <c r="J17" s="17">
        <v>1</v>
      </c>
      <c r="K17" s="17" t="s">
        <v>28</v>
      </c>
      <c r="L17" s="18">
        <f>N17*курс!$A$1</f>
        <v>2086.2000000000003</v>
      </c>
      <c r="M17" s="18">
        <f>L17*1.18</f>
        <v>2461.7160000000003</v>
      </c>
      <c r="N17" s="19">
        <v>34.2</v>
      </c>
      <c r="O17" s="19">
        <f>N17*1.18</f>
        <v>40.356</v>
      </c>
      <c r="P17" s="20">
        <v>2</v>
      </c>
    </row>
    <row r="18" spans="1:16" ht="12.75">
      <c r="A18" s="23" t="s">
        <v>38</v>
      </c>
      <c r="B18" s="24"/>
      <c r="C18" s="24"/>
      <c r="D18" s="24"/>
      <c r="E18" s="6"/>
      <c r="F18" s="6"/>
      <c r="G18" s="6"/>
      <c r="J18" s="24"/>
      <c r="K18" s="24"/>
      <c r="L18" s="24"/>
      <c r="M18" s="25"/>
      <c r="N18" s="26"/>
      <c r="O18" s="26"/>
      <c r="P18" s="8"/>
    </row>
    <row r="19" spans="1:16" ht="45.75" customHeight="1">
      <c r="A19" s="8"/>
      <c r="B19" s="13" t="str">
        <f>HYPERLINK("http://rucoecom.danfoss.com/online/index.html?cartCodes="&amp;C19,C19)</f>
        <v>187F0034</v>
      </c>
      <c r="C19" s="14" t="s">
        <v>39</v>
      </c>
      <c r="D19" s="17" t="s">
        <v>40</v>
      </c>
      <c r="E19" s="22" t="s">
        <v>41</v>
      </c>
      <c r="F19" s="22"/>
      <c r="G19" s="22"/>
      <c r="H19" s="22"/>
      <c r="I19" s="22"/>
      <c r="J19" s="17">
        <v>2</v>
      </c>
      <c r="K19" s="17" t="s">
        <v>28</v>
      </c>
      <c r="L19" s="18">
        <f>N19*курс!$A$1</f>
        <v>3223.85</v>
      </c>
      <c r="M19" s="18">
        <f>L19*1.18</f>
        <v>3804.1429999999996</v>
      </c>
      <c r="N19" s="19">
        <v>52.85</v>
      </c>
      <c r="O19" s="19">
        <f>N19*1.18</f>
        <v>62.363</v>
      </c>
      <c r="P19" s="20">
        <v>1</v>
      </c>
    </row>
    <row r="20" spans="1:16" ht="43.5" customHeight="1">
      <c r="A20" s="8"/>
      <c r="B20" s="13" t="str">
        <f>HYPERLINK("http://rucoecom.danfoss.com/online/index.html?cartCodes="&amp;C20,C20)</f>
        <v>187F0035</v>
      </c>
      <c r="C20" s="14" t="s">
        <v>42</v>
      </c>
      <c r="D20" s="17" t="s">
        <v>43</v>
      </c>
      <c r="E20" s="22" t="s">
        <v>44</v>
      </c>
      <c r="F20" s="22"/>
      <c r="G20" s="22"/>
      <c r="H20" s="22"/>
      <c r="I20" s="22"/>
      <c r="J20" s="17">
        <v>1</v>
      </c>
      <c r="K20" s="17" t="s">
        <v>28</v>
      </c>
      <c r="L20" s="18">
        <f>N20*курс!$A$1</f>
        <v>2516.8599999999997</v>
      </c>
      <c r="M20" s="18">
        <f>L20*1.18</f>
        <v>2969.8947999999996</v>
      </c>
      <c r="N20" s="19">
        <v>41.26</v>
      </c>
      <c r="O20" s="19">
        <f>N20*1.18</f>
        <v>48.6868</v>
      </c>
      <c r="P20" s="20">
        <v>1</v>
      </c>
    </row>
    <row r="22" spans="1:16" ht="33" customHeight="1">
      <c r="A22" s="7" t="s">
        <v>4</v>
      </c>
      <c r="B22" s="7" t="s">
        <v>5</v>
      </c>
      <c r="C22" s="7" t="s">
        <v>5</v>
      </c>
      <c r="D22" s="7" t="s">
        <v>6</v>
      </c>
      <c r="E22" s="7" t="s">
        <v>45</v>
      </c>
      <c r="F22" s="7" t="s">
        <v>46</v>
      </c>
      <c r="G22" s="7" t="s">
        <v>47</v>
      </c>
      <c r="H22" s="7"/>
      <c r="I22" s="7"/>
      <c r="J22" s="7" t="s">
        <v>8</v>
      </c>
      <c r="K22" s="7" t="s">
        <v>9</v>
      </c>
      <c r="L22" s="7" t="s">
        <v>10</v>
      </c>
      <c r="M22" s="7"/>
      <c r="N22" s="7" t="s">
        <v>11</v>
      </c>
      <c r="O22" s="7"/>
      <c r="P22" s="8"/>
    </row>
    <row r="23" spans="1:16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12</v>
      </c>
      <c r="M23" s="7" t="s">
        <v>13</v>
      </c>
      <c r="N23" s="7" t="s">
        <v>12</v>
      </c>
      <c r="O23" s="7" t="s">
        <v>13</v>
      </c>
      <c r="P23" s="8"/>
    </row>
    <row r="24" spans="1:16" ht="12.75" customHeight="1">
      <c r="A24" s="27" t="s">
        <v>48</v>
      </c>
      <c r="B24" s="28"/>
      <c r="C24" s="28"/>
      <c r="D24" s="28"/>
      <c r="E24" s="28"/>
      <c r="F24" s="28"/>
      <c r="G24" s="29"/>
      <c r="J24" s="28"/>
      <c r="K24" s="28"/>
      <c r="L24" s="28"/>
      <c r="M24" s="30"/>
      <c r="N24" s="31"/>
      <c r="O24" s="31"/>
      <c r="P24" s="32"/>
    </row>
    <row r="25" spans="1:16" ht="12.75" customHeight="1">
      <c r="A25" s="32"/>
      <c r="B25" s="13" t="str">
        <f>HYPERLINK("http://rucoecom.danfoss.com/online/index.html?cartCodes="&amp;C25,C25)</f>
        <v>187F0036</v>
      </c>
      <c r="C25" s="14" t="s">
        <v>49</v>
      </c>
      <c r="D25" s="17" t="s">
        <v>50</v>
      </c>
      <c r="E25" s="32" t="s">
        <v>51</v>
      </c>
      <c r="F25" s="17">
        <v>80</v>
      </c>
      <c r="G25" s="33" t="s">
        <v>52</v>
      </c>
      <c r="H25" s="33"/>
      <c r="I25" s="33"/>
      <c r="J25" s="17">
        <v>1</v>
      </c>
      <c r="K25" s="17" t="s">
        <v>28</v>
      </c>
      <c r="L25" s="18">
        <f>N25*курс!$A$1</f>
        <v>864.98</v>
      </c>
      <c r="M25" s="18">
        <f>L25*1.18</f>
        <v>1020.6764</v>
      </c>
      <c r="N25" s="19">
        <v>14.18</v>
      </c>
      <c r="O25" s="19">
        <f>N25*1.18</f>
        <v>16.7324</v>
      </c>
      <c r="P25" s="20">
        <v>1</v>
      </c>
    </row>
    <row r="26" spans="1:16" ht="12.75" customHeight="1">
      <c r="A26" s="27" t="s">
        <v>53</v>
      </c>
      <c r="B26" s="28"/>
      <c r="C26" s="28"/>
      <c r="D26" s="28"/>
      <c r="E26" s="28"/>
      <c r="F26" s="28"/>
      <c r="G26" s="29"/>
      <c r="J26" s="28"/>
      <c r="K26" s="28"/>
      <c r="L26" s="28"/>
      <c r="M26" s="30"/>
      <c r="N26" s="31"/>
      <c r="O26" s="31"/>
      <c r="P26" s="20"/>
    </row>
    <row r="27" spans="1:16" ht="12.75" customHeight="1">
      <c r="A27" s="32"/>
      <c r="B27" s="13" t="str">
        <f>HYPERLINK("http://rucoecom.danfoss.com/online/index.html?cartCodes="&amp;C27,C27)</f>
        <v>187F0037</v>
      </c>
      <c r="C27" s="14" t="s">
        <v>54</v>
      </c>
      <c r="D27" s="17" t="s">
        <v>50</v>
      </c>
      <c r="E27" s="34" t="s">
        <v>55</v>
      </c>
      <c r="F27" s="34"/>
      <c r="G27" s="33" t="s">
        <v>56</v>
      </c>
      <c r="H27" s="33"/>
      <c r="I27" s="33"/>
      <c r="J27" s="17">
        <v>1</v>
      </c>
      <c r="K27" s="17" t="s">
        <v>28</v>
      </c>
      <c r="L27" s="18">
        <f>N27*курс!$A$1</f>
        <v>392.84000000000003</v>
      </c>
      <c r="M27" s="18">
        <f>L27*1.18</f>
        <v>463.5512</v>
      </c>
      <c r="N27" s="19">
        <v>6.44</v>
      </c>
      <c r="O27" s="19">
        <f>N27*1.18</f>
        <v>7.5992</v>
      </c>
      <c r="P27" s="20">
        <v>1</v>
      </c>
    </row>
    <row r="28" spans="1:16" ht="12.75" customHeight="1">
      <c r="A28" s="32"/>
      <c r="B28" s="13" t="str">
        <f>HYPERLINK("http://rucoecom.danfoss.com/online/index.html?cartCodes="&amp;C28,C28)</f>
        <v>187F0038</v>
      </c>
      <c r="C28" s="14" t="s">
        <v>57</v>
      </c>
      <c r="D28" s="17" t="s">
        <v>50</v>
      </c>
      <c r="E28" s="34" t="s">
        <v>58</v>
      </c>
      <c r="F28" s="34"/>
      <c r="G28" s="33" t="s">
        <v>56</v>
      </c>
      <c r="H28" s="33"/>
      <c r="I28" s="33"/>
      <c r="J28" s="17">
        <v>1</v>
      </c>
      <c r="K28" s="17" t="s">
        <v>28</v>
      </c>
      <c r="L28" s="18">
        <f>N28*курс!$A$1</f>
        <v>392.84000000000003</v>
      </c>
      <c r="M28" s="18">
        <f>L28*1.18</f>
        <v>463.5512</v>
      </c>
      <c r="N28" s="19">
        <v>6.44</v>
      </c>
      <c r="O28" s="19">
        <f>N28*1.18</f>
        <v>7.5992</v>
      </c>
      <c r="P28" s="20">
        <v>1</v>
      </c>
    </row>
    <row r="29" spans="1:16" ht="12.75" customHeight="1">
      <c r="A29" s="27" t="s">
        <v>59</v>
      </c>
      <c r="B29" s="28"/>
      <c r="C29" s="28"/>
      <c r="D29" s="28"/>
      <c r="E29" s="28"/>
      <c r="F29" s="28"/>
      <c r="G29" s="29"/>
      <c r="J29" s="28"/>
      <c r="K29" s="28"/>
      <c r="L29" s="28"/>
      <c r="M29" s="30"/>
      <c r="N29" s="31"/>
      <c r="O29" s="31"/>
      <c r="P29" s="20"/>
    </row>
    <row r="30" spans="1:16" ht="12.75" customHeight="1">
      <c r="A30" s="32"/>
      <c r="B30" s="13" t="str">
        <f>HYPERLINK("http://rucoecom.danfoss.com/online/index.html?cartCodes="&amp;C30,C30)</f>
        <v>187F0039</v>
      </c>
      <c r="C30" s="14" t="s">
        <v>60</v>
      </c>
      <c r="D30" s="17" t="s">
        <v>61</v>
      </c>
      <c r="E30" s="22" t="s">
        <v>62</v>
      </c>
      <c r="F30" s="22"/>
      <c r="G30" s="33" t="s">
        <v>50</v>
      </c>
      <c r="H30" s="33"/>
      <c r="I30" s="33"/>
      <c r="J30" s="17">
        <v>1</v>
      </c>
      <c r="K30" s="17" t="s">
        <v>28</v>
      </c>
      <c r="L30" s="18">
        <f>N30*курс!$A$1</f>
        <v>5515.01</v>
      </c>
      <c r="M30" s="18">
        <f>L30*1.18</f>
        <v>6507.7118</v>
      </c>
      <c r="N30" s="19">
        <v>90.41</v>
      </c>
      <c r="O30" s="19">
        <v>106.68379999999999</v>
      </c>
      <c r="P30" s="20">
        <v>1</v>
      </c>
    </row>
    <row r="35" spans="1:13" ht="12.75">
      <c r="A35" s="5" t="s">
        <v>63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6" ht="36" customHeight="1">
      <c r="A36" s="7" t="s">
        <v>4</v>
      </c>
      <c r="B36" s="7" t="s">
        <v>5</v>
      </c>
      <c r="C36" s="7" t="s">
        <v>5</v>
      </c>
      <c r="D36" s="7" t="s">
        <v>6</v>
      </c>
      <c r="E36" s="7" t="s">
        <v>64</v>
      </c>
      <c r="F36" s="7" t="s">
        <v>65</v>
      </c>
      <c r="G36" s="7" t="s">
        <v>66</v>
      </c>
      <c r="H36" s="7" t="s">
        <v>67</v>
      </c>
      <c r="I36" s="7" t="s">
        <v>68</v>
      </c>
      <c r="J36" s="7" t="s">
        <v>8</v>
      </c>
      <c r="K36" s="7" t="s">
        <v>9</v>
      </c>
      <c r="L36" s="7" t="s">
        <v>10</v>
      </c>
      <c r="M36" s="7"/>
      <c r="N36" s="7" t="s">
        <v>11</v>
      </c>
      <c r="O36" s="7"/>
      <c r="P36" s="8"/>
    </row>
    <row r="37" spans="1:16" ht="32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 t="s">
        <v>12</v>
      </c>
      <c r="M37" s="7" t="s">
        <v>13</v>
      </c>
      <c r="N37" s="7" t="s">
        <v>12</v>
      </c>
      <c r="O37" s="7" t="s">
        <v>13</v>
      </c>
      <c r="P37" s="8"/>
    </row>
    <row r="38" spans="1:16" ht="27.75" customHeight="1">
      <c r="A38" s="35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7"/>
      <c r="N38" s="38"/>
      <c r="O38" s="38"/>
      <c r="P38" s="8"/>
    </row>
    <row r="39" spans="1:16" ht="12.75">
      <c r="A39" s="39"/>
      <c r="B39" s="40" t="str">
        <f>HYPERLINK("http://rucoecom.danfoss.com/DOL/index.htm",C39)</f>
        <v>087-8085P</v>
      </c>
      <c r="C39" s="41" t="s">
        <v>70</v>
      </c>
      <c r="D39" s="42" t="s">
        <v>71</v>
      </c>
      <c r="E39" s="43">
        <v>0.6000000000000001</v>
      </c>
      <c r="F39" s="43">
        <v>1.2</v>
      </c>
      <c r="G39" s="42">
        <v>15</v>
      </c>
      <c r="H39" s="42" t="s">
        <v>72</v>
      </c>
      <c r="I39" s="42">
        <v>1</v>
      </c>
      <c r="J39" s="42">
        <v>1</v>
      </c>
      <c r="K39" s="42" t="s">
        <v>28</v>
      </c>
      <c r="L39" s="18">
        <f>N39*курс!$A$1</f>
        <v>14043.42</v>
      </c>
      <c r="M39" s="18">
        <f>L39*1.18</f>
        <v>16571.2356</v>
      </c>
      <c r="N39" s="39">
        <v>230.22</v>
      </c>
      <c r="O39" s="19">
        <f>N39*1.18</f>
        <v>271.6596</v>
      </c>
      <c r="P39" s="44">
        <v>3</v>
      </c>
    </row>
    <row r="40" spans="1:16" ht="12.75">
      <c r="A40" s="39"/>
      <c r="B40" s="40" t="str">
        <f>HYPERLINK("http://rucoecom.danfoss.com/DOL/index.htm",C40)</f>
        <v>087-8086P</v>
      </c>
      <c r="C40" s="41" t="s">
        <v>73</v>
      </c>
      <c r="D40" s="42" t="s">
        <v>71</v>
      </c>
      <c r="E40" s="43">
        <v>1.5</v>
      </c>
      <c r="F40" s="42">
        <v>3</v>
      </c>
      <c r="G40" s="42">
        <v>15</v>
      </c>
      <c r="H40" s="42" t="s">
        <v>72</v>
      </c>
      <c r="I40" s="42">
        <v>1</v>
      </c>
      <c r="J40" s="42">
        <v>1</v>
      </c>
      <c r="K40" s="42" t="s">
        <v>28</v>
      </c>
      <c r="L40" s="18">
        <f>N40*курс!$A$1</f>
        <v>13880.550000000001</v>
      </c>
      <c r="M40" s="18">
        <f>L40*1.18</f>
        <v>16379.049</v>
      </c>
      <c r="N40" s="39">
        <v>227.55</v>
      </c>
      <c r="O40" s="19">
        <f>N40*1.18</f>
        <v>268.509</v>
      </c>
      <c r="P40" s="44">
        <v>3</v>
      </c>
    </row>
    <row r="41" spans="1:16" ht="12.75">
      <c r="A41" s="39"/>
      <c r="B41" s="40" t="str">
        <f>HYPERLINK("http://rucoecom.danfoss.com/DOL/index.htm",C41)</f>
        <v>087-8087P</v>
      </c>
      <c r="C41" s="41" t="s">
        <v>74</v>
      </c>
      <c r="D41" s="42" t="s">
        <v>71</v>
      </c>
      <c r="E41" s="43">
        <v>2.5</v>
      </c>
      <c r="F41" s="42">
        <v>5</v>
      </c>
      <c r="G41" s="42">
        <v>20</v>
      </c>
      <c r="H41" s="42" t="s">
        <v>75</v>
      </c>
      <c r="I41" s="42">
        <v>1</v>
      </c>
      <c r="J41" s="42">
        <v>1</v>
      </c>
      <c r="K41" s="42" t="s">
        <v>28</v>
      </c>
      <c r="L41" s="18">
        <f>N41*курс!$A$1</f>
        <v>14089.17</v>
      </c>
      <c r="M41" s="18">
        <f>L41*1.18</f>
        <v>16625.2206</v>
      </c>
      <c r="N41" s="39">
        <v>230.97</v>
      </c>
      <c r="O41" s="19">
        <f>N41*1.18</f>
        <v>272.5446</v>
      </c>
      <c r="P41" s="44">
        <v>3</v>
      </c>
    </row>
    <row r="42" spans="1:16" ht="12.75">
      <c r="A42" s="39"/>
      <c r="B42" s="40" t="str">
        <f>HYPERLINK("http://rucoecom.danfoss.com/DOL/index.htm",C42)</f>
        <v>087-8088P</v>
      </c>
      <c r="C42" s="41" t="s">
        <v>76</v>
      </c>
      <c r="D42" s="42" t="s">
        <v>77</v>
      </c>
      <c r="E42" s="43">
        <v>3.5</v>
      </c>
      <c r="F42" s="42">
        <v>7</v>
      </c>
      <c r="G42" s="42">
        <v>25</v>
      </c>
      <c r="H42" s="42" t="s">
        <v>78</v>
      </c>
      <c r="I42" s="42">
        <v>10</v>
      </c>
      <c r="J42" s="42">
        <v>1</v>
      </c>
      <c r="K42" s="42" t="s">
        <v>28</v>
      </c>
      <c r="L42" s="18">
        <f>N42*курс!$A$1</f>
        <v>22923.190000000002</v>
      </c>
      <c r="M42" s="18">
        <f>L42*1.18</f>
        <v>27049.3642</v>
      </c>
      <c r="N42" s="39">
        <v>375.79</v>
      </c>
      <c r="O42" s="19">
        <f>N42*1.18</f>
        <v>443.4322</v>
      </c>
      <c r="P42" s="44">
        <v>1</v>
      </c>
    </row>
    <row r="43" spans="1:16" ht="12.75">
      <c r="A43" s="39"/>
      <c r="B43" s="40" t="str">
        <f>HYPERLINK("http://rucoecom.danfoss.com/DOL/index.htm",C43)</f>
        <v>087-8090P</v>
      </c>
      <c r="C43" s="41" t="s">
        <v>79</v>
      </c>
      <c r="D43" s="42" t="s">
        <v>77</v>
      </c>
      <c r="E43" s="42">
        <v>6</v>
      </c>
      <c r="F43" s="42">
        <v>12</v>
      </c>
      <c r="G43" s="42">
        <v>32</v>
      </c>
      <c r="H43" s="42" t="s">
        <v>80</v>
      </c>
      <c r="I43" s="42">
        <v>10</v>
      </c>
      <c r="J43" s="42">
        <v>1</v>
      </c>
      <c r="K43" s="42" t="s">
        <v>28</v>
      </c>
      <c r="L43" s="18">
        <f>N43*курс!$A$1</f>
        <v>26455.7</v>
      </c>
      <c r="M43" s="18">
        <f>L43*1.18</f>
        <v>31217.726</v>
      </c>
      <c r="N43" s="39">
        <v>433.7</v>
      </c>
      <c r="O43" s="19">
        <f>N43*1.18</f>
        <v>511.76599999999996</v>
      </c>
      <c r="P43" s="44">
        <v>1</v>
      </c>
    </row>
    <row r="44" spans="1:16" ht="12.75">
      <c r="A44" s="39"/>
      <c r="B44" s="40" t="str">
        <f>HYPERLINK("http://rucoecom.danfoss.com/DOL/index.htm",C44)</f>
        <v>087-8093P</v>
      </c>
      <c r="C44" s="41" t="s">
        <v>81</v>
      </c>
      <c r="D44" s="42" t="s">
        <v>77</v>
      </c>
      <c r="E44" s="42">
        <v>10</v>
      </c>
      <c r="F44" s="42">
        <v>20</v>
      </c>
      <c r="G44" s="42">
        <v>40</v>
      </c>
      <c r="H44" s="42" t="s">
        <v>82</v>
      </c>
      <c r="I44" s="42">
        <v>10</v>
      </c>
      <c r="J44" s="42">
        <v>1</v>
      </c>
      <c r="K44" s="42" t="s">
        <v>28</v>
      </c>
      <c r="L44" s="18">
        <f>N44*курс!$A$1</f>
        <v>32344.030000000002</v>
      </c>
      <c r="M44" s="18">
        <f>L44*1.18</f>
        <v>38165.9554</v>
      </c>
      <c r="N44" s="39">
        <v>530.23</v>
      </c>
      <c r="O44" s="19">
        <f>N44*1.18</f>
        <v>625.6714</v>
      </c>
      <c r="P44" s="44">
        <v>1</v>
      </c>
    </row>
    <row r="45" spans="1:16" ht="35.25" customHeight="1">
      <c r="A45" s="35" t="s">
        <v>83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7"/>
      <c r="N45" s="38"/>
      <c r="O45" s="38"/>
      <c r="P45" s="8"/>
    </row>
    <row r="46" spans="1:16" ht="12.75">
      <c r="A46" s="39"/>
      <c r="B46" s="40" t="str">
        <f>HYPERLINK("http://rucoecom.danfoss.com/DOL/index.htm",C46)</f>
        <v>087-8089P</v>
      </c>
      <c r="C46" s="41" t="s">
        <v>84</v>
      </c>
      <c r="D46" s="42" t="s">
        <v>77</v>
      </c>
      <c r="E46" s="43">
        <v>3.5</v>
      </c>
      <c r="F46" s="42">
        <v>7</v>
      </c>
      <c r="G46" s="42">
        <v>25</v>
      </c>
      <c r="H46" s="42">
        <v>260</v>
      </c>
      <c r="I46" s="42">
        <v>10</v>
      </c>
      <c r="J46" s="42">
        <v>1</v>
      </c>
      <c r="K46" s="42" t="s">
        <v>28</v>
      </c>
      <c r="L46" s="18">
        <f>N46*курс!$A$1</f>
        <v>25974.41</v>
      </c>
      <c r="M46" s="18">
        <f>L46*1.18</f>
        <v>30649.803799999998</v>
      </c>
      <c r="N46" s="39">
        <v>425.81</v>
      </c>
      <c r="O46" s="19">
        <f>N46*1.18</f>
        <v>502.45579999999995</v>
      </c>
      <c r="P46" s="44">
        <v>1</v>
      </c>
    </row>
    <row r="47" spans="1:16" ht="12.75">
      <c r="A47" s="39"/>
      <c r="B47" s="40" t="str">
        <f>HYPERLINK("http://rucoecom.danfoss.com/DOL/index.htm",C47)</f>
        <v>087-8091P</v>
      </c>
      <c r="C47" s="41" t="s">
        <v>85</v>
      </c>
      <c r="D47" s="42" t="s">
        <v>77</v>
      </c>
      <c r="E47" s="42">
        <v>6</v>
      </c>
      <c r="F47" s="42">
        <v>12</v>
      </c>
      <c r="G47" s="42">
        <v>25</v>
      </c>
      <c r="H47" s="42">
        <v>260</v>
      </c>
      <c r="I47" s="42">
        <v>10</v>
      </c>
      <c r="J47" s="42">
        <v>1</v>
      </c>
      <c r="K47" s="42" t="s">
        <v>28</v>
      </c>
      <c r="L47" s="18">
        <f>N47*курс!$A$1</f>
        <v>33293.799999999996</v>
      </c>
      <c r="M47" s="18">
        <f>L47*1.18</f>
        <v>39286.683999999994</v>
      </c>
      <c r="N47" s="39">
        <v>545.8</v>
      </c>
      <c r="O47" s="19">
        <f>N47*1.18</f>
        <v>644.0439999999999</v>
      </c>
      <c r="P47" s="44">
        <v>1</v>
      </c>
    </row>
    <row r="48" spans="1:16" ht="12.75">
      <c r="A48" s="39"/>
      <c r="B48" s="40" t="str">
        <f>HYPERLINK("http://rucoecom.danfoss.com/DOL/index.htm",C48)</f>
        <v>087-8092P</v>
      </c>
      <c r="C48" s="41" t="s">
        <v>86</v>
      </c>
      <c r="D48" s="42" t="s">
        <v>77</v>
      </c>
      <c r="E48" s="42">
        <v>6</v>
      </c>
      <c r="F48" s="42">
        <v>12</v>
      </c>
      <c r="G48" s="42">
        <v>32</v>
      </c>
      <c r="H48" s="42">
        <v>260</v>
      </c>
      <c r="I48" s="42">
        <v>10</v>
      </c>
      <c r="J48" s="42">
        <v>1</v>
      </c>
      <c r="K48" s="42" t="s">
        <v>28</v>
      </c>
      <c r="L48" s="18">
        <f>N48*курс!$A$1</f>
        <v>33293.799999999996</v>
      </c>
      <c r="M48" s="18">
        <f>L48*1.18</f>
        <v>39286.683999999994</v>
      </c>
      <c r="N48" s="39">
        <v>545.8</v>
      </c>
      <c r="O48" s="19">
        <f>N48*1.18</f>
        <v>644.0439999999999</v>
      </c>
      <c r="P48" s="44">
        <v>1</v>
      </c>
    </row>
    <row r="49" spans="1:16" ht="12.75">
      <c r="A49" s="39"/>
      <c r="B49" s="40" t="str">
        <f>HYPERLINK("http://rucoecom.danfoss.com/DOL/index.htm",C49)</f>
        <v>087-8094P</v>
      </c>
      <c r="C49" s="41" t="s">
        <v>87</v>
      </c>
      <c r="D49" s="42" t="s">
        <v>77</v>
      </c>
      <c r="E49" s="42">
        <v>10</v>
      </c>
      <c r="F49" s="42">
        <v>20</v>
      </c>
      <c r="G49" s="42">
        <v>40</v>
      </c>
      <c r="H49" s="42">
        <v>300</v>
      </c>
      <c r="I49" s="42">
        <v>10</v>
      </c>
      <c r="J49" s="42">
        <v>1</v>
      </c>
      <c r="K49" s="42" t="s">
        <v>28</v>
      </c>
      <c r="L49" s="18">
        <f>N49*курс!$A$1</f>
        <v>40904.770000000004</v>
      </c>
      <c r="M49" s="18">
        <f>L49*1.18</f>
        <v>48267.628600000004</v>
      </c>
      <c r="N49" s="39">
        <v>670.57</v>
      </c>
      <c r="O49" s="19">
        <f>N49*1.18</f>
        <v>791.2726</v>
      </c>
      <c r="P49" s="44">
        <v>1</v>
      </c>
    </row>
    <row r="50" spans="1:16" ht="12.75">
      <c r="A50" s="39"/>
      <c r="B50" s="40" t="str">
        <f>HYPERLINK("http://rucoecom.danfoss.com/DOL/index.htm",C50)</f>
        <v>087-8095P</v>
      </c>
      <c r="C50" s="41" t="s">
        <v>88</v>
      </c>
      <c r="D50" s="42" t="s">
        <v>77</v>
      </c>
      <c r="E50" s="42">
        <v>15</v>
      </c>
      <c r="F50" s="42">
        <v>30</v>
      </c>
      <c r="G50" s="42">
        <v>50</v>
      </c>
      <c r="H50" s="42">
        <v>270</v>
      </c>
      <c r="I50" s="42">
        <v>10</v>
      </c>
      <c r="J50" s="42">
        <v>1</v>
      </c>
      <c r="K50" s="42" t="s">
        <v>28</v>
      </c>
      <c r="L50" s="18">
        <f>N50*курс!$A$1</f>
        <v>53543.97</v>
      </c>
      <c r="M50" s="18">
        <f>L50*1.18</f>
        <v>63181.8846</v>
      </c>
      <c r="N50" s="39">
        <v>877.77</v>
      </c>
      <c r="O50" s="19">
        <f>N50*1.18</f>
        <v>1035.7685999999999</v>
      </c>
      <c r="P50" s="44">
        <v>1</v>
      </c>
    </row>
    <row r="51" spans="1:16" ht="12.75">
      <c r="A51" s="39"/>
      <c r="B51" s="40" t="str">
        <f>HYPERLINK("http://rucoecom.danfoss.com/DOL/index.htm",C51)</f>
        <v>087-8096P</v>
      </c>
      <c r="C51" s="41" t="s">
        <v>89</v>
      </c>
      <c r="D51" s="42" t="s">
        <v>77</v>
      </c>
      <c r="E51" s="42">
        <v>25</v>
      </c>
      <c r="F51" s="42">
        <v>50</v>
      </c>
      <c r="G51" s="42">
        <v>65</v>
      </c>
      <c r="H51" s="42">
        <v>330</v>
      </c>
      <c r="I51" s="42">
        <v>10</v>
      </c>
      <c r="J51" s="42">
        <v>1</v>
      </c>
      <c r="K51" s="42" t="s">
        <v>28</v>
      </c>
      <c r="L51" s="18">
        <f>N51*курс!$A$1</f>
        <v>73538.55</v>
      </c>
      <c r="M51" s="18">
        <f>L51*1.18</f>
        <v>86775.489</v>
      </c>
      <c r="N51" s="39">
        <v>1205.55</v>
      </c>
      <c r="O51" s="19">
        <f>N51*1.18</f>
        <v>1422.549</v>
      </c>
      <c r="P51" s="44">
        <v>1</v>
      </c>
    </row>
    <row r="52" spans="1:16" ht="12.75">
      <c r="A52" s="39"/>
      <c r="B52" s="40" t="str">
        <f>HYPERLINK("http://rucoecom.danfoss.com/DOL/index.htm",C52)</f>
        <v>087-8124P</v>
      </c>
      <c r="C52" s="41" t="s">
        <v>90</v>
      </c>
      <c r="D52" s="42" t="s">
        <v>77</v>
      </c>
      <c r="E52" s="42">
        <v>40</v>
      </c>
      <c r="F52" s="42">
        <v>80</v>
      </c>
      <c r="G52" s="42">
        <v>80</v>
      </c>
      <c r="H52" s="42">
        <v>300</v>
      </c>
      <c r="I52" s="42">
        <v>100</v>
      </c>
      <c r="J52" s="42">
        <v>1</v>
      </c>
      <c r="K52" s="42" t="s">
        <v>28</v>
      </c>
      <c r="L52" s="18">
        <f>N52*курс!$A$1</f>
        <v>88759.87999999999</v>
      </c>
      <c r="M52" s="18">
        <f>L52*1.18</f>
        <v>104736.65839999999</v>
      </c>
      <c r="N52" s="39">
        <v>1455.08</v>
      </c>
      <c r="O52" s="19">
        <f>N52*1.18</f>
        <v>1716.9943999999998</v>
      </c>
      <c r="P52" s="44">
        <v>1</v>
      </c>
    </row>
    <row r="53" spans="1:16" ht="12.75">
      <c r="A53" s="39"/>
      <c r="B53" s="40" t="str">
        <f>HYPERLINK("http://rucoecom.danfoss.com/DOL/index.htm",C53)</f>
        <v>087-8125P</v>
      </c>
      <c r="C53" s="41" t="s">
        <v>91</v>
      </c>
      <c r="D53" s="42" t="s">
        <v>77</v>
      </c>
      <c r="E53" s="42">
        <v>60</v>
      </c>
      <c r="F53" s="42">
        <v>120</v>
      </c>
      <c r="G53" s="42">
        <v>100</v>
      </c>
      <c r="H53" s="42">
        <v>360</v>
      </c>
      <c r="I53" s="42">
        <v>100</v>
      </c>
      <c r="J53" s="42">
        <v>1</v>
      </c>
      <c r="K53" s="42" t="s">
        <v>28</v>
      </c>
      <c r="L53" s="18">
        <f>N53*курс!$A$1</f>
        <v>113611.89</v>
      </c>
      <c r="M53" s="18">
        <f>L53*1.18</f>
        <v>134062.03019999998</v>
      </c>
      <c r="N53" s="39">
        <v>1862.49</v>
      </c>
      <c r="O53" s="19">
        <f>N53*1.18</f>
        <v>2197.7382</v>
      </c>
      <c r="P53" s="44">
        <v>1</v>
      </c>
    </row>
    <row r="54" spans="1:16" ht="32.25" customHeight="1">
      <c r="A54" s="35" t="s">
        <v>92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37"/>
      <c r="N54" s="38"/>
      <c r="O54" s="38"/>
      <c r="P54" s="8"/>
    </row>
    <row r="55" spans="1:16" ht="12.75">
      <c r="A55" s="39"/>
      <c r="B55" s="40" t="str">
        <f>HYPERLINK("http://rucoecom.danfoss.com/DOL/index.htm",C55)</f>
        <v>087-8097P</v>
      </c>
      <c r="C55" s="41" t="s">
        <v>93</v>
      </c>
      <c r="D55" s="42" t="s">
        <v>94</v>
      </c>
      <c r="E55" s="43">
        <v>0.6000000000000001</v>
      </c>
      <c r="F55" s="43">
        <v>1.2</v>
      </c>
      <c r="G55" s="42">
        <v>15</v>
      </c>
      <c r="H55" s="42" t="s">
        <v>72</v>
      </c>
      <c r="I55" s="42">
        <v>1</v>
      </c>
      <c r="J55" s="42">
        <v>1</v>
      </c>
      <c r="K55" s="42" t="s">
        <v>28</v>
      </c>
      <c r="L55" s="18">
        <f>N55*курс!$A$1</f>
        <v>16874.43</v>
      </c>
      <c r="M55" s="18">
        <f>L55*1.18</f>
        <v>19911.8274</v>
      </c>
      <c r="N55" s="39">
        <v>276.63</v>
      </c>
      <c r="O55" s="19">
        <f>N55*1.18</f>
        <v>326.42339999999996</v>
      </c>
      <c r="P55" s="44">
        <v>3</v>
      </c>
    </row>
    <row r="56" spans="1:16" ht="12.75">
      <c r="A56" s="39"/>
      <c r="B56" s="40" t="str">
        <f>HYPERLINK("http://rucoecom.danfoss.com/DOL/index.htm",C56)</f>
        <v>087-8098P</v>
      </c>
      <c r="C56" s="41" t="s">
        <v>95</v>
      </c>
      <c r="D56" s="42" t="s">
        <v>94</v>
      </c>
      <c r="E56" s="43">
        <v>1.5</v>
      </c>
      <c r="F56" s="42">
        <v>3</v>
      </c>
      <c r="G56" s="42">
        <v>15</v>
      </c>
      <c r="H56" s="42" t="s">
        <v>72</v>
      </c>
      <c r="I56" s="42">
        <v>1</v>
      </c>
      <c r="J56" s="42">
        <v>1</v>
      </c>
      <c r="K56" s="42" t="s">
        <v>28</v>
      </c>
      <c r="L56" s="18">
        <f>N56*курс!$A$1</f>
        <v>16698.75</v>
      </c>
      <c r="M56" s="18">
        <f>L56*1.18</f>
        <v>19704.524999999998</v>
      </c>
      <c r="N56" s="39">
        <v>273.75</v>
      </c>
      <c r="O56" s="19">
        <f>N56*1.18</f>
        <v>323.025</v>
      </c>
      <c r="P56" s="44">
        <v>3</v>
      </c>
    </row>
    <row r="57" spans="1:16" ht="12.75">
      <c r="A57" s="39"/>
      <c r="B57" s="40" t="str">
        <f>HYPERLINK("http://rucoecom.danfoss.com/DOL/index.htm",C57)</f>
        <v>087-8099P</v>
      </c>
      <c r="C57" s="41" t="s">
        <v>96</v>
      </c>
      <c r="D57" s="42" t="s">
        <v>94</v>
      </c>
      <c r="E57" s="43">
        <v>2.5</v>
      </c>
      <c r="F57" s="42">
        <v>5</v>
      </c>
      <c r="G57" s="42">
        <v>20</v>
      </c>
      <c r="H57" s="42" t="s">
        <v>75</v>
      </c>
      <c r="I57" s="42">
        <v>1</v>
      </c>
      <c r="J57" s="42">
        <v>1</v>
      </c>
      <c r="K57" s="42" t="s">
        <v>28</v>
      </c>
      <c r="L57" s="18">
        <f>N57*курс!$A$1</f>
        <v>16923.84</v>
      </c>
      <c r="M57" s="18">
        <f>L57*1.18</f>
        <v>19970.1312</v>
      </c>
      <c r="N57" s="39">
        <v>277.44</v>
      </c>
      <c r="O57" s="19">
        <f>N57*1.18</f>
        <v>327.37919999999997</v>
      </c>
      <c r="P57" s="44">
        <v>3</v>
      </c>
    </row>
    <row r="58" spans="1:16" ht="12.75">
      <c r="A58" s="39"/>
      <c r="B58" s="40" t="str">
        <f>HYPERLINK("http://rucoecom.danfoss.com/DOL/index.htm",C58)</f>
        <v>087-8100P</v>
      </c>
      <c r="C58" s="41" t="s">
        <v>97</v>
      </c>
      <c r="D58" s="42" t="s">
        <v>77</v>
      </c>
      <c r="E58" s="43">
        <v>3.5</v>
      </c>
      <c r="F58" s="42">
        <v>7</v>
      </c>
      <c r="G58" s="42">
        <v>25</v>
      </c>
      <c r="H58" s="42" t="s">
        <v>78</v>
      </c>
      <c r="I58" s="42">
        <v>10</v>
      </c>
      <c r="J58" s="42">
        <v>1</v>
      </c>
      <c r="K58" s="42" t="s">
        <v>28</v>
      </c>
      <c r="L58" s="18">
        <f>N58*курс!$A$1</f>
        <v>25071</v>
      </c>
      <c r="M58" s="18">
        <f>L58*1.18</f>
        <v>29583.78</v>
      </c>
      <c r="N58" s="39">
        <v>411</v>
      </c>
      <c r="O58" s="19">
        <f>N58*1.18</f>
        <v>484.97999999999996</v>
      </c>
      <c r="P58" s="44">
        <v>3</v>
      </c>
    </row>
    <row r="59" spans="1:16" ht="12.75">
      <c r="A59" s="39"/>
      <c r="B59" s="40" t="str">
        <f>HYPERLINK("http://rucoecom.danfoss.com/DOL/index.htm",C59)</f>
        <v>087-8102P</v>
      </c>
      <c r="C59" s="41" t="s">
        <v>98</v>
      </c>
      <c r="D59" s="42" t="s">
        <v>77</v>
      </c>
      <c r="E59" s="42">
        <v>6</v>
      </c>
      <c r="F59" s="42">
        <v>12</v>
      </c>
      <c r="G59" s="42">
        <v>25</v>
      </c>
      <c r="H59" s="42" t="s">
        <v>80</v>
      </c>
      <c r="I59" s="42">
        <v>10</v>
      </c>
      <c r="J59" s="42">
        <v>1</v>
      </c>
      <c r="K59" s="42" t="s">
        <v>28</v>
      </c>
      <c r="L59" s="18">
        <f>N59*курс!$A$1</f>
        <v>28380.25</v>
      </c>
      <c r="M59" s="18">
        <f>L59*1.18</f>
        <v>33488.695</v>
      </c>
      <c r="N59" s="39">
        <v>465.25</v>
      </c>
      <c r="O59" s="19">
        <f>N59*1.18</f>
        <v>548.995</v>
      </c>
      <c r="P59" s="44">
        <v>3</v>
      </c>
    </row>
    <row r="60" spans="1:16" ht="12.75">
      <c r="A60" s="39"/>
      <c r="B60" s="40" t="str">
        <f>HYPERLINK("http://rucoecom.danfoss.com/DOL/index.htm",C60)</f>
        <v>087-8105P</v>
      </c>
      <c r="C60" s="41" t="s">
        <v>99</v>
      </c>
      <c r="D60" s="42" t="s">
        <v>77</v>
      </c>
      <c r="E60" s="42">
        <v>10</v>
      </c>
      <c r="F60" s="42">
        <v>20</v>
      </c>
      <c r="G60" s="42">
        <v>40</v>
      </c>
      <c r="H60" s="42" t="s">
        <v>82</v>
      </c>
      <c r="I60" s="42">
        <v>10</v>
      </c>
      <c r="J60" s="42">
        <v>1</v>
      </c>
      <c r="K60" s="42" t="s">
        <v>28</v>
      </c>
      <c r="L60" s="18">
        <f>N60*курс!$A$1</f>
        <v>34752.92</v>
      </c>
      <c r="M60" s="18">
        <f>L60*1.18</f>
        <v>41008.4456</v>
      </c>
      <c r="N60" s="39">
        <v>569.72</v>
      </c>
      <c r="O60" s="19">
        <f>N60*1.18</f>
        <v>672.2696</v>
      </c>
      <c r="P60" s="44">
        <v>3</v>
      </c>
    </row>
    <row r="61" spans="1:16" ht="31.5" customHeight="1">
      <c r="A61" s="35" t="s">
        <v>100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M61" s="37"/>
      <c r="N61" s="38"/>
      <c r="O61" s="38"/>
      <c r="P61" s="8"/>
    </row>
    <row r="62" spans="1:16" ht="12.75">
      <c r="A62" s="39"/>
      <c r="B62" s="40" t="str">
        <f>HYPERLINK("http://rucoecom.danfoss.com/DOL/index.htm",C62)</f>
        <v>087-8101P</v>
      </c>
      <c r="C62" s="41" t="s">
        <v>101</v>
      </c>
      <c r="D62" s="42" t="s">
        <v>77</v>
      </c>
      <c r="E62" s="43">
        <v>3.5</v>
      </c>
      <c r="F62" s="42">
        <v>7</v>
      </c>
      <c r="G62" s="42">
        <v>25</v>
      </c>
      <c r="H62" s="42">
        <v>260</v>
      </c>
      <c r="I62" s="42">
        <v>10</v>
      </c>
      <c r="J62" s="42">
        <v>1</v>
      </c>
      <c r="K62" s="42" t="s">
        <v>28</v>
      </c>
      <c r="L62" s="18">
        <f>N62*курс!$A$1</f>
        <v>28618.149999999998</v>
      </c>
      <c r="M62" s="18">
        <f>L62*1.18</f>
        <v>33769.416999999994</v>
      </c>
      <c r="N62" s="39">
        <v>469.15</v>
      </c>
      <c r="O62" s="19">
        <f>N62*1.18</f>
        <v>553.597</v>
      </c>
      <c r="P62" s="44">
        <v>3</v>
      </c>
    </row>
    <row r="63" spans="1:16" ht="12.75">
      <c r="A63" s="39"/>
      <c r="B63" s="40" t="str">
        <f>HYPERLINK("http://rucoecom.danfoss.com/DOL/index.htm",C63)</f>
        <v>087-8103P</v>
      </c>
      <c r="C63" s="41" t="s">
        <v>102</v>
      </c>
      <c r="D63" s="42" t="s">
        <v>77</v>
      </c>
      <c r="E63" s="42">
        <v>6</v>
      </c>
      <c r="F63" s="42">
        <v>12</v>
      </c>
      <c r="G63" s="42">
        <v>25</v>
      </c>
      <c r="H63" s="42">
        <v>260</v>
      </c>
      <c r="I63" s="42">
        <v>10</v>
      </c>
      <c r="J63" s="42">
        <v>1</v>
      </c>
      <c r="K63" s="42" t="s">
        <v>28</v>
      </c>
      <c r="L63" s="18">
        <f>N63*курс!$A$1</f>
        <v>33818.4</v>
      </c>
      <c r="M63" s="18">
        <f>L63*1.18</f>
        <v>39905.712</v>
      </c>
      <c r="N63" s="39">
        <v>554.4</v>
      </c>
      <c r="O63" s="19">
        <f>N63*1.18</f>
        <v>654.1919999999999</v>
      </c>
      <c r="P63" s="44">
        <v>3</v>
      </c>
    </row>
    <row r="64" spans="1:16" ht="12.75">
      <c r="A64" s="39"/>
      <c r="B64" s="40" t="str">
        <f>HYPERLINK("http://rucoecom.danfoss.com/DOL/index.htm",C64)</f>
        <v>087-8104P</v>
      </c>
      <c r="C64" s="41" t="s">
        <v>103</v>
      </c>
      <c r="D64" s="42" t="s">
        <v>77</v>
      </c>
      <c r="E64" s="42">
        <v>6</v>
      </c>
      <c r="F64" s="42">
        <v>12</v>
      </c>
      <c r="G64" s="42">
        <v>32</v>
      </c>
      <c r="H64" s="42">
        <v>260</v>
      </c>
      <c r="I64" s="42">
        <v>10</v>
      </c>
      <c r="J64" s="42">
        <v>1</v>
      </c>
      <c r="K64" s="42" t="s">
        <v>28</v>
      </c>
      <c r="L64" s="18">
        <f>N64*курс!$A$1</f>
        <v>36416.39</v>
      </c>
      <c r="M64" s="18">
        <f>L64*1.18</f>
        <v>42971.3402</v>
      </c>
      <c r="N64" s="39">
        <v>596.99</v>
      </c>
      <c r="O64" s="19">
        <f>N64*1.18</f>
        <v>704.4481999999999</v>
      </c>
      <c r="P64" s="44">
        <v>3</v>
      </c>
    </row>
    <row r="65" spans="1:16" ht="12.75">
      <c r="A65" s="39"/>
      <c r="B65" s="40" t="str">
        <f>HYPERLINK("http://rucoecom.danfoss.com/DOL/index.htm",C65)</f>
        <v>087-8106P</v>
      </c>
      <c r="C65" s="41" t="s">
        <v>104</v>
      </c>
      <c r="D65" s="42" t="s">
        <v>77</v>
      </c>
      <c r="E65" s="42">
        <v>10</v>
      </c>
      <c r="F65" s="42">
        <v>20</v>
      </c>
      <c r="G65" s="42">
        <v>40</v>
      </c>
      <c r="H65" s="42">
        <v>300</v>
      </c>
      <c r="I65" s="42">
        <v>10</v>
      </c>
      <c r="J65" s="42">
        <v>1</v>
      </c>
      <c r="K65" s="42" t="s">
        <v>28</v>
      </c>
      <c r="L65" s="18">
        <f>N65*курс!$A$1</f>
        <v>45625.560000000005</v>
      </c>
      <c r="M65" s="18">
        <f>L65*1.18</f>
        <v>53838.160800000005</v>
      </c>
      <c r="N65" s="39">
        <v>747.96</v>
      </c>
      <c r="O65" s="19">
        <f>N65*1.18</f>
        <v>882.5928</v>
      </c>
      <c r="P65" s="44">
        <v>3</v>
      </c>
    </row>
    <row r="66" spans="1:16" ht="12.75">
      <c r="A66" s="39"/>
      <c r="B66" s="40" t="str">
        <f>HYPERLINK("http://rucoecom.danfoss.com/DOL/index.htm",C66)</f>
        <v>087-8107P</v>
      </c>
      <c r="C66" s="41" t="s">
        <v>105</v>
      </c>
      <c r="D66" s="42" t="s">
        <v>77</v>
      </c>
      <c r="E66" s="42">
        <v>15</v>
      </c>
      <c r="F66" s="42">
        <v>30</v>
      </c>
      <c r="G66" s="42">
        <v>50</v>
      </c>
      <c r="H66" s="42">
        <v>270</v>
      </c>
      <c r="I66" s="42">
        <v>10</v>
      </c>
      <c r="J66" s="42">
        <v>1</v>
      </c>
      <c r="K66" s="42" t="s">
        <v>28</v>
      </c>
      <c r="L66" s="18">
        <f>N66*курс!$A$1</f>
        <v>57006.33</v>
      </c>
      <c r="M66" s="18">
        <f>L66*1.18</f>
        <v>67267.4694</v>
      </c>
      <c r="N66" s="39">
        <v>934.53</v>
      </c>
      <c r="O66" s="19">
        <f>N66*1.18</f>
        <v>1102.7454</v>
      </c>
      <c r="P66" s="44">
        <v>3</v>
      </c>
    </row>
    <row r="67" spans="1:16" ht="12.75">
      <c r="A67" s="39"/>
      <c r="B67" s="40" t="str">
        <f>HYPERLINK("http://rucoecom.danfoss.com/DOL/index.htm",C67)</f>
        <v>087-8108P</v>
      </c>
      <c r="C67" s="41" t="s">
        <v>106</v>
      </c>
      <c r="D67" s="42" t="s">
        <v>77</v>
      </c>
      <c r="E67" s="42">
        <v>25</v>
      </c>
      <c r="F67" s="42">
        <v>50</v>
      </c>
      <c r="G67" s="42">
        <v>65</v>
      </c>
      <c r="H67" s="42">
        <v>330</v>
      </c>
      <c r="I67" s="42">
        <v>10</v>
      </c>
      <c r="J67" s="42">
        <v>1</v>
      </c>
      <c r="K67" s="42" t="s">
        <v>28</v>
      </c>
      <c r="L67" s="18">
        <f>N67*курс!$A$1</f>
        <v>81410.59999999999</v>
      </c>
      <c r="M67" s="18">
        <f>L67*1.18</f>
        <v>96064.50799999999</v>
      </c>
      <c r="N67" s="39">
        <v>1334.6</v>
      </c>
      <c r="O67" s="19">
        <f>N67*1.18</f>
        <v>1574.8279999999997</v>
      </c>
      <c r="P67" s="44">
        <v>3</v>
      </c>
    </row>
    <row r="68" spans="1:16" ht="12.75">
      <c r="A68" s="39"/>
      <c r="B68" s="40" t="str">
        <f>HYPERLINK("http://rucoecom.danfoss.com/DOL/index.htm",C68)</f>
        <v>087-8126P</v>
      </c>
      <c r="C68" s="41" t="s">
        <v>107</v>
      </c>
      <c r="D68" s="42" t="s">
        <v>77</v>
      </c>
      <c r="E68" s="42">
        <v>40</v>
      </c>
      <c r="F68" s="42">
        <v>80</v>
      </c>
      <c r="G68" s="42">
        <v>80</v>
      </c>
      <c r="H68" s="42">
        <v>300</v>
      </c>
      <c r="I68" s="42">
        <v>100</v>
      </c>
      <c r="J68" s="42">
        <v>1</v>
      </c>
      <c r="K68" s="42" t="s">
        <v>28</v>
      </c>
      <c r="L68" s="18">
        <f>N68*курс!$A$1</f>
        <v>107841.90000000001</v>
      </c>
      <c r="M68" s="18">
        <f>L68*1.18</f>
        <v>127253.44200000001</v>
      </c>
      <c r="N68" s="39">
        <v>1767.9</v>
      </c>
      <c r="O68" s="19">
        <f>N68*1.18</f>
        <v>2086.122</v>
      </c>
      <c r="P68" s="44">
        <v>3</v>
      </c>
    </row>
    <row r="69" spans="1:16" ht="12.75">
      <c r="A69" s="39"/>
      <c r="B69" s="40" t="str">
        <f>HYPERLINK("http://rucoecom.danfoss.com/DOL/index.htm",C69)</f>
        <v>087-8127P</v>
      </c>
      <c r="C69" s="41" t="s">
        <v>108</v>
      </c>
      <c r="D69" s="42" t="s">
        <v>77</v>
      </c>
      <c r="E69" s="42">
        <v>60</v>
      </c>
      <c r="F69" s="42">
        <v>120</v>
      </c>
      <c r="G69" s="42">
        <v>100</v>
      </c>
      <c r="H69" s="42">
        <v>360</v>
      </c>
      <c r="I69" s="42">
        <v>100</v>
      </c>
      <c r="J69" s="42">
        <v>1</v>
      </c>
      <c r="K69" s="42" t="s">
        <v>28</v>
      </c>
      <c r="L69" s="18">
        <f>N69*курс!$A$1</f>
        <v>115934.76999999999</v>
      </c>
      <c r="M69" s="18">
        <f>L69*1.18</f>
        <v>136803.0286</v>
      </c>
      <c r="N69" s="39">
        <v>1900.57</v>
      </c>
      <c r="O69" s="19">
        <f>N69*1.18</f>
        <v>2242.6726</v>
      </c>
      <c r="P69" s="44">
        <v>3</v>
      </c>
    </row>
    <row r="72" spans="1:13" ht="14.25" customHeight="1">
      <c r="A72" s="45" t="s">
        <v>109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</sheetData>
  <sheetProtection selectLockedCells="1" selectUnlockedCells="1"/>
  <mergeCells count="59">
    <mergeCell ref="A1:K1"/>
    <mergeCell ref="B2:M2"/>
    <mergeCell ref="A4:K4"/>
    <mergeCell ref="A6:K6"/>
    <mergeCell ref="A7:A8"/>
    <mergeCell ref="B7:B8"/>
    <mergeCell ref="C7:C8"/>
    <mergeCell ref="D7:D8"/>
    <mergeCell ref="E7:I8"/>
    <mergeCell ref="J7:J8"/>
    <mergeCell ref="K7:K8"/>
    <mergeCell ref="L7:M7"/>
    <mergeCell ref="N7:O7"/>
    <mergeCell ref="E10:I10"/>
    <mergeCell ref="E11:I11"/>
    <mergeCell ref="E12:I12"/>
    <mergeCell ref="E14:I14"/>
    <mergeCell ref="E15:I15"/>
    <mergeCell ref="E16:I16"/>
    <mergeCell ref="E17:I17"/>
    <mergeCell ref="E19:I19"/>
    <mergeCell ref="E20:I20"/>
    <mergeCell ref="A22:A23"/>
    <mergeCell ref="B22:B23"/>
    <mergeCell ref="C22:C23"/>
    <mergeCell ref="D22:D23"/>
    <mergeCell ref="E22:E23"/>
    <mergeCell ref="F22:F23"/>
    <mergeCell ref="G22:I23"/>
    <mergeCell ref="J22:J23"/>
    <mergeCell ref="K22:K23"/>
    <mergeCell ref="L22:M22"/>
    <mergeCell ref="N22:O22"/>
    <mergeCell ref="G25:I25"/>
    <mergeCell ref="E27:F27"/>
    <mergeCell ref="G27:I27"/>
    <mergeCell ref="E28:F28"/>
    <mergeCell ref="G28:I28"/>
    <mergeCell ref="E30:F30"/>
    <mergeCell ref="G30:I30"/>
    <mergeCell ref="A35:M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M36"/>
    <mergeCell ref="N36:O36"/>
    <mergeCell ref="A38:K38"/>
    <mergeCell ref="A45:K45"/>
    <mergeCell ref="A54:K54"/>
    <mergeCell ref="A61:K61"/>
    <mergeCell ref="A72:M7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6" customWidth="1"/>
    <col min="2" max="2" width="13.421875" style="46" customWidth="1"/>
    <col min="3" max="3" width="0" style="46" hidden="1" customWidth="1"/>
    <col min="4" max="4" width="8.421875" style="46" customWidth="1"/>
    <col min="5" max="5" width="11.421875" style="46" customWidth="1"/>
    <col min="6" max="6" width="15.421875" style="46" customWidth="1"/>
    <col min="7" max="7" width="17.00390625" style="46" customWidth="1"/>
    <col min="8" max="8" width="11.00390625" style="46" customWidth="1"/>
    <col min="9" max="9" width="14.421875" style="46" customWidth="1"/>
    <col min="10" max="10" width="11.421875" style="46" customWidth="1"/>
    <col min="11" max="11" width="12.7109375" style="46" customWidth="1"/>
    <col min="12" max="13" width="0" style="46" hidden="1" customWidth="1"/>
    <col min="14" max="14" width="10.421875" style="46" customWidth="1"/>
    <col min="15" max="15" width="10.28125" style="46" customWidth="1"/>
    <col min="16" max="16" width="29.140625" style="46" customWidth="1"/>
    <col min="17" max="16384" width="9.140625" style="46" customWidth="1"/>
  </cols>
  <sheetData>
    <row r="1" spans="1:15" ht="12.75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3" ht="43.5" customHeight="1" hidden="1">
      <c r="A2" s="47"/>
      <c r="B2" s="4" t="s">
        <v>111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9.75" customHeight="1">
      <c r="A3" s="7" t="s">
        <v>4</v>
      </c>
      <c r="B3" s="7" t="s">
        <v>5</v>
      </c>
      <c r="C3" s="7" t="s">
        <v>5</v>
      </c>
      <c r="D3" s="7" t="s">
        <v>112</v>
      </c>
      <c r="E3" s="7" t="s">
        <v>113</v>
      </c>
      <c r="F3" s="7" t="s">
        <v>114</v>
      </c>
      <c r="G3" s="7" t="s">
        <v>115</v>
      </c>
      <c r="H3" s="7" t="s">
        <v>116</v>
      </c>
      <c r="I3" s="7" t="s">
        <v>117</v>
      </c>
      <c r="J3" s="7" t="s">
        <v>8</v>
      </c>
      <c r="K3" s="7" t="s">
        <v>9</v>
      </c>
      <c r="L3" s="7" t="s">
        <v>10</v>
      </c>
      <c r="M3" s="7"/>
      <c r="N3" s="7" t="s">
        <v>11</v>
      </c>
      <c r="O3" s="7"/>
    </row>
    <row r="4" spans="1:15" ht="24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12</v>
      </c>
      <c r="M4" s="7" t="s">
        <v>13</v>
      </c>
      <c r="N4" s="7" t="s">
        <v>12</v>
      </c>
      <c r="O4" s="7" t="s">
        <v>13</v>
      </c>
    </row>
    <row r="5" spans="1:15" ht="12.75">
      <c r="A5" s="12" t="s">
        <v>118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>
      <c r="A6" s="5"/>
      <c r="B6" s="13" t="str">
        <f>HYPERLINK("http://rucoecom.danfoss.com/online/index.html?cartCodes="&amp;C6,C6)</f>
        <v>087G1440P</v>
      </c>
      <c r="C6" s="48" t="s">
        <v>119</v>
      </c>
      <c r="D6" s="49">
        <v>15</v>
      </c>
      <c r="E6" s="50">
        <v>0.6000000000000001</v>
      </c>
      <c r="F6" s="49" t="s">
        <v>120</v>
      </c>
      <c r="G6" s="49" t="s">
        <v>121</v>
      </c>
      <c r="H6" s="49" t="s">
        <v>122</v>
      </c>
      <c r="I6" s="49" t="s">
        <v>123</v>
      </c>
      <c r="J6" s="51">
        <v>1</v>
      </c>
      <c r="K6" s="52" t="s">
        <v>124</v>
      </c>
      <c r="L6" s="53">
        <f>N6*курс!$A$1</f>
        <v>12293.33</v>
      </c>
      <c r="M6" s="53">
        <f>L6*1.18</f>
        <v>14506.1294</v>
      </c>
      <c r="N6" s="54">
        <v>201.53</v>
      </c>
      <c r="O6" s="55">
        <f>N6*1.18</f>
        <v>237.8054</v>
      </c>
    </row>
    <row r="7" spans="1:15" ht="12.75">
      <c r="A7" s="5"/>
      <c r="B7" s="13" t="str">
        <f>HYPERLINK("http://rucoecom.danfoss.com/online/index.html?cartCodes="&amp;C7,C7)</f>
        <v>087G1441P</v>
      </c>
      <c r="C7" s="48" t="s">
        <v>125</v>
      </c>
      <c r="D7" s="49">
        <v>15</v>
      </c>
      <c r="E7" s="50">
        <v>1.5</v>
      </c>
      <c r="F7" s="49" t="s">
        <v>120</v>
      </c>
      <c r="G7" s="49" t="s">
        <v>121</v>
      </c>
      <c r="H7" s="49"/>
      <c r="I7" s="49"/>
      <c r="J7" s="51">
        <v>1</v>
      </c>
      <c r="K7" s="52" t="s">
        <v>124</v>
      </c>
      <c r="L7" s="53">
        <f>N7*курс!$A$1</f>
        <v>12293.33</v>
      </c>
      <c r="M7" s="53">
        <f>L7*1.18</f>
        <v>14506.1294</v>
      </c>
      <c r="N7" s="54">
        <v>201.53</v>
      </c>
      <c r="O7" s="55">
        <f>N7*1.18</f>
        <v>237.8054</v>
      </c>
    </row>
    <row r="8" spans="1:15" ht="12.75">
      <c r="A8" s="5"/>
      <c r="B8" s="13" t="str">
        <f>HYPERLINK("http://rucoecom.danfoss.com/online/index.html?cartCodes="&amp;C8,C8)</f>
        <v>087G1442P</v>
      </c>
      <c r="C8" s="48" t="s">
        <v>126</v>
      </c>
      <c r="D8" s="49">
        <v>20</v>
      </c>
      <c r="E8" s="50">
        <v>2.5</v>
      </c>
      <c r="F8" s="49" t="s">
        <v>127</v>
      </c>
      <c r="G8" s="49" t="s">
        <v>121</v>
      </c>
      <c r="H8" s="49"/>
      <c r="I8" s="49"/>
      <c r="J8" s="51">
        <v>1</v>
      </c>
      <c r="K8" s="52" t="s">
        <v>124</v>
      </c>
      <c r="L8" s="53">
        <f>N8*курс!$A$1</f>
        <v>12903.33</v>
      </c>
      <c r="M8" s="53">
        <f>L8*1.18</f>
        <v>15225.929399999999</v>
      </c>
      <c r="N8" s="54">
        <v>211.53</v>
      </c>
      <c r="O8" s="55">
        <f>N8*1.18</f>
        <v>249.60539999999997</v>
      </c>
    </row>
    <row r="9" spans="1:15" ht="12.75" customHeight="1">
      <c r="A9" s="5"/>
      <c r="B9" s="13" t="str">
        <f>HYPERLINK("http://rucoecom.danfoss.com/online/index.html?cartCodes="&amp;C9,C9)</f>
        <v>087G1443P</v>
      </c>
      <c r="C9" s="48" t="s">
        <v>128</v>
      </c>
      <c r="D9" s="49">
        <v>15</v>
      </c>
      <c r="E9" s="50">
        <v>0.6000000000000001</v>
      </c>
      <c r="F9" s="49" t="s">
        <v>120</v>
      </c>
      <c r="G9" s="49" t="s">
        <v>121</v>
      </c>
      <c r="H9" s="49" t="s">
        <v>129</v>
      </c>
      <c r="I9" s="49"/>
      <c r="J9" s="51">
        <v>1</v>
      </c>
      <c r="K9" s="52" t="s">
        <v>124</v>
      </c>
      <c r="L9" s="53">
        <f>N9*курс!$A$1</f>
        <v>12293.33</v>
      </c>
      <c r="M9" s="53">
        <f>L9*1.18</f>
        <v>14506.1294</v>
      </c>
      <c r="N9" s="54">
        <v>201.53</v>
      </c>
      <c r="O9" s="55">
        <f>N9*1.18</f>
        <v>237.8054</v>
      </c>
    </row>
    <row r="10" spans="1:15" ht="12.75">
      <c r="A10" s="5"/>
      <c r="B10" s="13" t="str">
        <f>HYPERLINK("http://rucoecom.danfoss.com/online/index.html?cartCodes="&amp;C10,C10)</f>
        <v>087G1444P</v>
      </c>
      <c r="C10" s="48" t="s">
        <v>130</v>
      </c>
      <c r="D10" s="49">
        <v>15</v>
      </c>
      <c r="E10" s="50">
        <v>1.5</v>
      </c>
      <c r="F10" s="49" t="s">
        <v>120</v>
      </c>
      <c r="G10" s="49" t="s">
        <v>121</v>
      </c>
      <c r="H10" s="49"/>
      <c r="I10" s="49"/>
      <c r="J10" s="51">
        <v>1</v>
      </c>
      <c r="K10" s="52" t="s">
        <v>124</v>
      </c>
      <c r="L10" s="53">
        <f>N10*курс!$A$1</f>
        <v>12293.33</v>
      </c>
      <c r="M10" s="53">
        <f>L10*1.18</f>
        <v>14506.1294</v>
      </c>
      <c r="N10" s="54">
        <v>201.53</v>
      </c>
      <c r="O10" s="55">
        <f>N10*1.18</f>
        <v>237.8054</v>
      </c>
    </row>
    <row r="11" spans="1:15" ht="12.75">
      <c r="A11" s="5"/>
      <c r="B11" s="13" t="str">
        <f>HYPERLINK("http://rucoecom.danfoss.com/online/index.html?cartCodes="&amp;C11,C11)</f>
        <v>087G1445P</v>
      </c>
      <c r="C11" s="48" t="s">
        <v>131</v>
      </c>
      <c r="D11" s="49">
        <v>20</v>
      </c>
      <c r="E11" s="50">
        <v>2.5</v>
      </c>
      <c r="F11" s="49" t="s">
        <v>127</v>
      </c>
      <c r="G11" s="49" t="s">
        <v>121</v>
      </c>
      <c r="H11" s="49"/>
      <c r="I11" s="49"/>
      <c r="J11" s="51">
        <v>1</v>
      </c>
      <c r="K11" s="52" t="s">
        <v>124</v>
      </c>
      <c r="L11" s="53">
        <f>N11*курс!$A$1</f>
        <v>12903.33</v>
      </c>
      <c r="M11" s="53">
        <f>L11*1.18</f>
        <v>15225.929399999999</v>
      </c>
      <c r="N11" s="54">
        <v>211.53</v>
      </c>
      <c r="O11" s="55">
        <f>N11*1.18</f>
        <v>249.60539999999997</v>
      </c>
    </row>
    <row r="12" spans="1:15" ht="12.75" customHeight="1">
      <c r="A12" s="5"/>
      <c r="B12" s="13" t="str">
        <f>HYPERLINK("http://rucoecom.danfoss.com/online/index.html?cartCodes="&amp;C12,C12)</f>
        <v>087G1446P</v>
      </c>
      <c r="C12" s="48" t="s">
        <v>132</v>
      </c>
      <c r="D12" s="49">
        <v>15</v>
      </c>
      <c r="E12" s="50">
        <v>0.6000000000000001</v>
      </c>
      <c r="F12" s="49" t="s">
        <v>120</v>
      </c>
      <c r="G12" s="49" t="s">
        <v>121</v>
      </c>
      <c r="H12" s="49" t="s">
        <v>122</v>
      </c>
      <c r="I12" s="49" t="s">
        <v>133</v>
      </c>
      <c r="J12" s="51">
        <v>1</v>
      </c>
      <c r="K12" s="52" t="s">
        <v>124</v>
      </c>
      <c r="L12" s="53">
        <f>N12*курс!$A$1</f>
        <v>14560.699999999999</v>
      </c>
      <c r="M12" s="53">
        <f>L12*1.18</f>
        <v>17181.625999999997</v>
      </c>
      <c r="N12" s="54">
        <v>238.7</v>
      </c>
      <c r="O12" s="55">
        <f>N12*1.18</f>
        <v>281.666</v>
      </c>
    </row>
    <row r="13" spans="1:15" ht="12.75">
      <c r="A13" s="5"/>
      <c r="B13" s="13" t="str">
        <f>HYPERLINK("http://rucoecom.danfoss.com/online/index.html?cartCodes="&amp;C13,C13)</f>
        <v>087G1447P</v>
      </c>
      <c r="C13" s="48" t="s">
        <v>134</v>
      </c>
      <c r="D13" s="49">
        <v>15</v>
      </c>
      <c r="E13" s="50">
        <v>1.5</v>
      </c>
      <c r="F13" s="49" t="s">
        <v>120</v>
      </c>
      <c r="G13" s="49" t="s">
        <v>121</v>
      </c>
      <c r="H13" s="49"/>
      <c r="I13" s="49"/>
      <c r="J13" s="51">
        <v>1</v>
      </c>
      <c r="K13" s="52" t="s">
        <v>124</v>
      </c>
      <c r="L13" s="53">
        <f>N13*курс!$A$1</f>
        <v>14560.699999999999</v>
      </c>
      <c r="M13" s="53">
        <f>L13*1.18</f>
        <v>17181.625999999997</v>
      </c>
      <c r="N13" s="54">
        <v>238.7</v>
      </c>
      <c r="O13" s="55">
        <f>N13*1.18</f>
        <v>281.666</v>
      </c>
    </row>
    <row r="14" spans="1:15" ht="12.75">
      <c r="A14" s="5"/>
      <c r="B14" s="13" t="str">
        <f>HYPERLINK("http://rucoecom.danfoss.com/online/index.html?cartCodes="&amp;C14,C14)</f>
        <v>087G1448P</v>
      </c>
      <c r="C14" s="48" t="s">
        <v>135</v>
      </c>
      <c r="D14" s="49">
        <v>20</v>
      </c>
      <c r="E14" s="50">
        <v>2.5</v>
      </c>
      <c r="F14" s="49" t="s">
        <v>127</v>
      </c>
      <c r="G14" s="49" t="s">
        <v>121</v>
      </c>
      <c r="H14" s="49"/>
      <c r="I14" s="49"/>
      <c r="J14" s="51">
        <v>1</v>
      </c>
      <c r="K14" s="52" t="s">
        <v>124</v>
      </c>
      <c r="L14" s="53">
        <f>N14*курс!$A$1</f>
        <v>15170.699999999999</v>
      </c>
      <c r="M14" s="53">
        <f>L14*1.18</f>
        <v>17901.426</v>
      </c>
      <c r="N14" s="54">
        <v>248.7</v>
      </c>
      <c r="O14" s="55">
        <f>N14*1.18</f>
        <v>293.46599999999995</v>
      </c>
    </row>
    <row r="15" spans="1:15" ht="12.75" customHeight="1">
      <c r="A15" s="5"/>
      <c r="B15" s="13" t="str">
        <f>HYPERLINK("http://rucoecom.danfoss.com/online/index.html?cartCodes="&amp;C15,C15)</f>
        <v>087G1449P</v>
      </c>
      <c r="C15" s="48" t="s">
        <v>136</v>
      </c>
      <c r="D15" s="49">
        <v>15</v>
      </c>
      <c r="E15" s="50">
        <v>0.6000000000000001</v>
      </c>
      <c r="F15" s="49" t="s">
        <v>120</v>
      </c>
      <c r="G15" s="49" t="s">
        <v>121</v>
      </c>
      <c r="H15" s="49" t="s">
        <v>129</v>
      </c>
      <c r="I15" s="49"/>
      <c r="J15" s="51">
        <v>1</v>
      </c>
      <c r="K15" s="52" t="s">
        <v>124</v>
      </c>
      <c r="L15" s="53">
        <f>N15*курс!$A$1</f>
        <v>14560.699999999999</v>
      </c>
      <c r="M15" s="53">
        <f>L15*1.18</f>
        <v>17181.625999999997</v>
      </c>
      <c r="N15" s="54">
        <v>238.7</v>
      </c>
      <c r="O15" s="55">
        <f>N15*1.18</f>
        <v>281.666</v>
      </c>
    </row>
    <row r="16" spans="1:15" ht="12.75">
      <c r="A16" s="5"/>
      <c r="B16" s="13" t="str">
        <f>HYPERLINK("http://rucoecom.danfoss.com/online/index.html?cartCodes="&amp;C16,C16)</f>
        <v>087G1450P</v>
      </c>
      <c r="C16" s="48" t="s">
        <v>137</v>
      </c>
      <c r="D16" s="49">
        <v>15</v>
      </c>
      <c r="E16" s="50">
        <v>1.5</v>
      </c>
      <c r="F16" s="49" t="s">
        <v>120</v>
      </c>
      <c r="G16" s="49" t="s">
        <v>121</v>
      </c>
      <c r="H16" s="49"/>
      <c r="I16" s="49"/>
      <c r="J16" s="51">
        <v>1</v>
      </c>
      <c r="K16" s="52" t="s">
        <v>124</v>
      </c>
      <c r="L16" s="53">
        <f>N16*курс!$A$1</f>
        <v>14560.699999999999</v>
      </c>
      <c r="M16" s="53">
        <f>L16*1.18</f>
        <v>17181.625999999997</v>
      </c>
      <c r="N16" s="54">
        <v>238.7</v>
      </c>
      <c r="O16" s="55">
        <f>N16*1.18</f>
        <v>281.666</v>
      </c>
    </row>
    <row r="17" spans="1:15" ht="12.75">
      <c r="A17" s="5"/>
      <c r="B17" s="13" t="str">
        <f>HYPERLINK("http://rucoecom.danfoss.com/online/index.html?cartCodes="&amp;C17,C17)</f>
        <v>087G1451P</v>
      </c>
      <c r="C17" s="48" t="s">
        <v>138</v>
      </c>
      <c r="D17" s="49">
        <v>20</v>
      </c>
      <c r="E17" s="50">
        <v>2.5</v>
      </c>
      <c r="F17" s="49" t="s">
        <v>127</v>
      </c>
      <c r="G17" s="49" t="s">
        <v>121</v>
      </c>
      <c r="H17" s="49"/>
      <c r="I17" s="49"/>
      <c r="J17" s="51">
        <v>1</v>
      </c>
      <c r="K17" s="52" t="s">
        <v>124</v>
      </c>
      <c r="L17" s="53">
        <f>N17*курс!$A$1</f>
        <v>15170.699999999999</v>
      </c>
      <c r="M17" s="53">
        <f>L17*1.18</f>
        <v>17901.426</v>
      </c>
      <c r="N17" s="54">
        <v>248.7</v>
      </c>
      <c r="O17" s="55">
        <f>N17*1.18</f>
        <v>293.46599999999995</v>
      </c>
    </row>
    <row r="18" spans="1:15" ht="12.75" customHeight="1">
      <c r="A18" s="5"/>
      <c r="B18" s="13" t="str">
        <f>HYPERLINK("http://rucoecom.danfoss.com/online/index.html?cartCodes="&amp;C18,C18)</f>
        <v>087G1452P</v>
      </c>
      <c r="C18" s="48" t="s">
        <v>139</v>
      </c>
      <c r="D18" s="49">
        <v>15</v>
      </c>
      <c r="E18" s="50">
        <v>0.6000000000000001</v>
      </c>
      <c r="F18" s="49" t="s">
        <v>120</v>
      </c>
      <c r="G18" s="49" t="s">
        <v>121</v>
      </c>
      <c r="H18" s="49" t="s">
        <v>122</v>
      </c>
      <c r="I18" s="49" t="s">
        <v>140</v>
      </c>
      <c r="J18" s="51">
        <v>1</v>
      </c>
      <c r="K18" s="52" t="s">
        <v>124</v>
      </c>
      <c r="L18" s="53">
        <f>N18*курс!$A$1</f>
        <v>14133.699999999999</v>
      </c>
      <c r="M18" s="53">
        <f>L18*1.18</f>
        <v>16677.766</v>
      </c>
      <c r="N18" s="54">
        <v>231.7</v>
      </c>
      <c r="O18" s="55">
        <f>N18*1.18</f>
        <v>273.40599999999995</v>
      </c>
    </row>
    <row r="19" spans="1:15" ht="12.75">
      <c r="A19" s="5"/>
      <c r="B19" s="13" t="str">
        <f>HYPERLINK("http://rucoecom.danfoss.com/online/index.html?cartCodes="&amp;C19,C19)</f>
        <v>087G1453P</v>
      </c>
      <c r="C19" s="48" t="s">
        <v>141</v>
      </c>
      <c r="D19" s="49">
        <v>15</v>
      </c>
      <c r="E19" s="50">
        <v>1.5</v>
      </c>
      <c r="F19" s="49" t="s">
        <v>120</v>
      </c>
      <c r="G19" s="49" t="s">
        <v>121</v>
      </c>
      <c r="H19" s="49"/>
      <c r="I19" s="49"/>
      <c r="J19" s="51">
        <v>1</v>
      </c>
      <c r="K19" s="52" t="s">
        <v>124</v>
      </c>
      <c r="L19" s="53">
        <f>N19*курс!$A$1</f>
        <v>14133.699999999999</v>
      </c>
      <c r="M19" s="53">
        <f>L19*1.18</f>
        <v>16677.766</v>
      </c>
      <c r="N19" s="54">
        <v>231.7</v>
      </c>
      <c r="O19" s="55">
        <f>N19*1.18</f>
        <v>273.40599999999995</v>
      </c>
    </row>
    <row r="20" spans="1:15" ht="12.75">
      <c r="A20" s="5"/>
      <c r="B20" s="13" t="str">
        <f>HYPERLINK("http://rucoecom.danfoss.com/online/index.html?cartCodes="&amp;C20,C20)</f>
        <v>087G1454P</v>
      </c>
      <c r="C20" s="48" t="s">
        <v>142</v>
      </c>
      <c r="D20" s="49">
        <v>20</v>
      </c>
      <c r="E20" s="50">
        <v>2.5</v>
      </c>
      <c r="F20" s="49" t="s">
        <v>127</v>
      </c>
      <c r="G20" s="49" t="s">
        <v>121</v>
      </c>
      <c r="H20" s="49"/>
      <c r="I20" s="49"/>
      <c r="J20" s="51">
        <v>1</v>
      </c>
      <c r="K20" s="52" t="s">
        <v>124</v>
      </c>
      <c r="L20" s="53">
        <f>N20*курс!$A$1</f>
        <v>14743.699999999999</v>
      </c>
      <c r="M20" s="53">
        <f>L20*1.18</f>
        <v>17397.566</v>
      </c>
      <c r="N20" s="54">
        <v>241.7</v>
      </c>
      <c r="O20" s="55">
        <f>N20*1.18</f>
        <v>285.20599999999996</v>
      </c>
    </row>
    <row r="21" spans="2:15" ht="12.75" customHeight="1">
      <c r="B21" s="13" t="str">
        <f>HYPERLINK("http://rucoecom.danfoss.com/online/index.html?cartCodes="&amp;C21,C21)</f>
        <v>087G1455P</v>
      </c>
      <c r="C21" s="56" t="s">
        <v>143</v>
      </c>
      <c r="D21" s="49">
        <v>15</v>
      </c>
      <c r="E21" s="50">
        <v>0.6000000000000001</v>
      </c>
      <c r="F21" s="49" t="s">
        <v>120</v>
      </c>
      <c r="G21" s="49" t="s">
        <v>121</v>
      </c>
      <c r="H21" s="49" t="s">
        <v>129</v>
      </c>
      <c r="I21" s="49"/>
      <c r="J21" s="51">
        <v>1</v>
      </c>
      <c r="K21" s="52" t="s">
        <v>124</v>
      </c>
      <c r="L21" s="53">
        <f>N21*курс!$A$1</f>
        <v>14133.699999999999</v>
      </c>
      <c r="M21" s="53">
        <f>L21*1.18</f>
        <v>16677.766</v>
      </c>
      <c r="N21" s="54">
        <v>231.7</v>
      </c>
      <c r="O21" s="55">
        <f>N21*1.18</f>
        <v>273.40599999999995</v>
      </c>
    </row>
    <row r="22" spans="2:15" ht="12.75">
      <c r="B22" s="13" t="str">
        <f>HYPERLINK("http://rucoecom.danfoss.com/online/index.html?cartCodes="&amp;C22,C22)</f>
        <v>087G1456P</v>
      </c>
      <c r="C22" s="56" t="s">
        <v>144</v>
      </c>
      <c r="D22" s="49">
        <v>15</v>
      </c>
      <c r="E22" s="50">
        <v>1.5</v>
      </c>
      <c r="F22" s="49" t="s">
        <v>120</v>
      </c>
      <c r="G22" s="49" t="s">
        <v>121</v>
      </c>
      <c r="H22" s="49"/>
      <c r="I22" s="49"/>
      <c r="J22" s="51">
        <v>1</v>
      </c>
      <c r="K22" s="52" t="s">
        <v>124</v>
      </c>
      <c r="L22" s="53">
        <f>N22*курс!$A$1</f>
        <v>14133.699999999999</v>
      </c>
      <c r="M22" s="53">
        <f>L22*1.18</f>
        <v>16677.766</v>
      </c>
      <c r="N22" s="54">
        <v>231.7</v>
      </c>
      <c r="O22" s="55">
        <f>N22*1.18</f>
        <v>273.40599999999995</v>
      </c>
    </row>
    <row r="23" spans="2:15" ht="12.75">
      <c r="B23" s="13" t="str">
        <f>HYPERLINK("http://rucoecom.danfoss.com/online/index.html?cartCodes="&amp;C23,C23)</f>
        <v>087G1457P</v>
      </c>
      <c r="C23" s="56" t="s">
        <v>145</v>
      </c>
      <c r="D23" s="49">
        <v>20</v>
      </c>
      <c r="E23" s="50">
        <v>2.5</v>
      </c>
      <c r="F23" s="49" t="s">
        <v>127</v>
      </c>
      <c r="G23" s="49" t="s">
        <v>121</v>
      </c>
      <c r="H23" s="49"/>
      <c r="I23" s="49"/>
      <c r="J23" s="51">
        <v>1</v>
      </c>
      <c r="K23" s="52" t="s">
        <v>124</v>
      </c>
      <c r="L23" s="53">
        <f>N23*курс!$A$1</f>
        <v>14743.699999999999</v>
      </c>
      <c r="M23" s="53">
        <f>L23*1.18</f>
        <v>17397.566</v>
      </c>
      <c r="N23" s="54">
        <v>241.7</v>
      </c>
      <c r="O23" s="55">
        <f>N23*1.18</f>
        <v>285.20599999999996</v>
      </c>
    </row>
    <row r="24" spans="2:15" ht="12.75">
      <c r="B24" s="57"/>
      <c r="C24" s="58"/>
      <c r="D24" s="59"/>
      <c r="E24" s="60"/>
      <c r="F24" s="59"/>
      <c r="G24" s="59"/>
      <c r="H24" s="59"/>
      <c r="I24" s="59"/>
      <c r="J24" s="61"/>
      <c r="K24" s="62"/>
      <c r="L24" s="62"/>
      <c r="M24" s="62"/>
      <c r="N24" s="63"/>
      <c r="O24" s="64"/>
    </row>
    <row r="25" spans="1:15" s="65" customFormat="1" ht="30" customHeight="1">
      <c r="A25" s="7" t="s">
        <v>4</v>
      </c>
      <c r="B25" s="7" t="s">
        <v>5</v>
      </c>
      <c r="C25" s="7" t="s">
        <v>5</v>
      </c>
      <c r="D25" s="7" t="s">
        <v>146</v>
      </c>
      <c r="E25" s="7" t="s">
        <v>147</v>
      </c>
      <c r="F25" s="7" t="s">
        <v>114</v>
      </c>
      <c r="G25" s="7" t="s">
        <v>115</v>
      </c>
      <c r="H25" s="7" t="s">
        <v>116</v>
      </c>
      <c r="I25" s="7" t="s">
        <v>117</v>
      </c>
      <c r="J25" s="7" t="s">
        <v>8</v>
      </c>
      <c r="K25" s="7" t="s">
        <v>9</v>
      </c>
      <c r="L25" s="7" t="s">
        <v>10</v>
      </c>
      <c r="M25" s="7"/>
      <c r="N25" s="7" t="s">
        <v>11</v>
      </c>
      <c r="O25" s="7"/>
    </row>
    <row r="26" spans="1:15" s="65" customFormat="1" ht="3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12</v>
      </c>
      <c r="M26" s="7" t="s">
        <v>13</v>
      </c>
      <c r="N26" s="7" t="s">
        <v>12</v>
      </c>
      <c r="O26" s="7" t="s">
        <v>13</v>
      </c>
    </row>
    <row r="27" spans="1:15" s="69" customFormat="1" ht="16.5" customHeight="1">
      <c r="A27" s="66" t="s">
        <v>148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67"/>
      <c r="N27" s="67"/>
      <c r="O27" s="68"/>
    </row>
    <row r="28" spans="1:15" s="65" customFormat="1" ht="16.5" customHeight="1">
      <c r="A28" s="70"/>
      <c r="B28" s="13" t="str">
        <f>HYPERLINK("http://rucoecom.danfoss.com/online/index.html?cartCodes="&amp;C28,C28)</f>
        <v>187F0512P</v>
      </c>
      <c r="C28" s="71" t="s">
        <v>149</v>
      </c>
      <c r="D28" s="72">
        <v>15</v>
      </c>
      <c r="E28" s="73">
        <v>0.6000000000000001</v>
      </c>
      <c r="F28" s="15" t="s">
        <v>120</v>
      </c>
      <c r="G28" s="49">
        <v>1.5</v>
      </c>
      <c r="H28" s="15" t="s">
        <v>122</v>
      </c>
      <c r="I28" s="15" t="s">
        <v>140</v>
      </c>
      <c r="J28" s="15">
        <v>1</v>
      </c>
      <c r="K28" s="15" t="s">
        <v>28</v>
      </c>
      <c r="L28" s="53">
        <f>N28*курс!$A$1</f>
        <v>12293.33</v>
      </c>
      <c r="M28" s="53">
        <f>L28*1.18</f>
        <v>14506.1294</v>
      </c>
      <c r="N28" s="74">
        <v>201.53</v>
      </c>
      <c r="O28" s="74">
        <v>237.8054</v>
      </c>
    </row>
    <row r="29" spans="1:15" s="65" customFormat="1" ht="16.5" customHeight="1">
      <c r="A29" s="70"/>
      <c r="B29" s="13" t="str">
        <f>HYPERLINK("http://rucoecom.danfoss.com/online/index.html?cartCodes="&amp;C29,C29)</f>
        <v>187F0513P</v>
      </c>
      <c r="C29" s="71" t="s">
        <v>150</v>
      </c>
      <c r="D29" s="72">
        <v>15</v>
      </c>
      <c r="E29" s="73">
        <v>1.5</v>
      </c>
      <c r="F29" s="15" t="s">
        <v>120</v>
      </c>
      <c r="G29" s="49">
        <v>1.5</v>
      </c>
      <c r="H29" s="15" t="s">
        <v>122</v>
      </c>
      <c r="I29" s="15" t="s">
        <v>140</v>
      </c>
      <c r="J29" s="15">
        <v>1</v>
      </c>
      <c r="K29" s="15" t="s">
        <v>28</v>
      </c>
      <c r="L29" s="53">
        <f>N29*курс!$A$1</f>
        <v>12293.33</v>
      </c>
      <c r="M29" s="53">
        <f>L29*1.18</f>
        <v>14506.1294</v>
      </c>
      <c r="N29" s="74">
        <v>201.53</v>
      </c>
      <c r="O29" s="74">
        <v>237.8054</v>
      </c>
    </row>
    <row r="30" spans="1:15" s="65" customFormat="1" ht="16.5" customHeight="1">
      <c r="A30" s="70"/>
      <c r="B30" s="13" t="str">
        <f>HYPERLINK("http://rucoecom.danfoss.com/online/index.html?cartCodes="&amp;C30,C30)</f>
        <v>187F0515P</v>
      </c>
      <c r="C30" s="71" t="s">
        <v>151</v>
      </c>
      <c r="D30" s="72">
        <v>20</v>
      </c>
      <c r="E30" s="73">
        <v>2.5</v>
      </c>
      <c r="F30" s="15" t="s">
        <v>127</v>
      </c>
      <c r="G30" s="49">
        <v>1.5</v>
      </c>
      <c r="H30" s="15" t="s">
        <v>122</v>
      </c>
      <c r="I30" s="15" t="s">
        <v>140</v>
      </c>
      <c r="J30" s="15">
        <v>1</v>
      </c>
      <c r="K30" s="15" t="s">
        <v>28</v>
      </c>
      <c r="L30" s="53">
        <f>N30*курс!$A$1</f>
        <v>12903.33</v>
      </c>
      <c r="M30" s="53">
        <f>L30*1.18</f>
        <v>15225.929399999999</v>
      </c>
      <c r="N30" s="74">
        <v>211.53</v>
      </c>
      <c r="O30" s="74">
        <v>249.60539999999997</v>
      </c>
    </row>
    <row r="31" spans="1:15" s="65" customFormat="1" ht="16.5" customHeight="1">
      <c r="A31" s="70"/>
      <c r="B31" s="13" t="str">
        <f>HYPERLINK("http://rucoecom.danfoss.com/online/index.html?cartCodes="&amp;C31,C31)</f>
        <v>187F0508P</v>
      </c>
      <c r="C31" s="71" t="s">
        <v>152</v>
      </c>
      <c r="D31" s="72">
        <v>15</v>
      </c>
      <c r="E31" s="73">
        <v>0.6000000000000001</v>
      </c>
      <c r="F31" s="15" t="s">
        <v>120</v>
      </c>
      <c r="G31" s="49">
        <v>1.5</v>
      </c>
      <c r="H31" s="15" t="s">
        <v>129</v>
      </c>
      <c r="I31" s="15" t="s">
        <v>140</v>
      </c>
      <c r="J31" s="15">
        <v>1</v>
      </c>
      <c r="K31" s="15" t="s">
        <v>28</v>
      </c>
      <c r="L31" s="53">
        <f>N31*курс!$A$1</f>
        <v>12293.33</v>
      </c>
      <c r="M31" s="53">
        <f>L31*1.18</f>
        <v>14506.1294</v>
      </c>
      <c r="N31" s="74">
        <v>201.53</v>
      </c>
      <c r="O31" s="74">
        <v>237.8054</v>
      </c>
    </row>
    <row r="32" spans="1:15" s="65" customFormat="1" ht="16.5" customHeight="1">
      <c r="A32" s="70"/>
      <c r="B32" s="13" t="str">
        <f>HYPERLINK("http://rucoecom.danfoss.com/online/index.html?cartCodes="&amp;C32,C32)</f>
        <v>187F0509P</v>
      </c>
      <c r="C32" s="71" t="s">
        <v>153</v>
      </c>
      <c r="D32" s="72">
        <v>15</v>
      </c>
      <c r="E32" s="73">
        <v>1.5</v>
      </c>
      <c r="F32" s="15" t="s">
        <v>120</v>
      </c>
      <c r="G32" s="49">
        <v>1.5</v>
      </c>
      <c r="H32" s="15" t="s">
        <v>129</v>
      </c>
      <c r="I32" s="15" t="s">
        <v>140</v>
      </c>
      <c r="J32" s="15">
        <v>1</v>
      </c>
      <c r="K32" s="15" t="s">
        <v>28</v>
      </c>
      <c r="L32" s="53">
        <f>N32*курс!$A$1</f>
        <v>12293.33</v>
      </c>
      <c r="M32" s="53">
        <f>L32*1.18</f>
        <v>14506.1294</v>
      </c>
      <c r="N32" s="74">
        <v>201.53</v>
      </c>
      <c r="O32" s="74">
        <v>237.8054</v>
      </c>
    </row>
    <row r="33" spans="1:15" s="65" customFormat="1" ht="16.5" customHeight="1">
      <c r="A33" s="70"/>
      <c r="B33" s="13" t="str">
        <f>HYPERLINK("http://rucoecom.danfoss.com/online/index.html?cartCodes="&amp;C33,C33)</f>
        <v>187F0511P</v>
      </c>
      <c r="C33" s="71" t="s">
        <v>154</v>
      </c>
      <c r="D33" s="72">
        <v>20</v>
      </c>
      <c r="E33" s="73">
        <v>2.5</v>
      </c>
      <c r="F33" s="15" t="s">
        <v>127</v>
      </c>
      <c r="G33" s="49">
        <v>1.5</v>
      </c>
      <c r="H33" s="15" t="s">
        <v>129</v>
      </c>
      <c r="I33" s="15" t="s">
        <v>140</v>
      </c>
      <c r="J33" s="15">
        <v>1</v>
      </c>
      <c r="K33" s="15" t="s">
        <v>28</v>
      </c>
      <c r="L33" s="53">
        <f>N33*курс!$A$1</f>
        <v>12903.33</v>
      </c>
      <c r="M33" s="53">
        <f>L33*1.18</f>
        <v>15225.929399999999</v>
      </c>
      <c r="N33" s="74">
        <v>211.53</v>
      </c>
      <c r="O33" s="74">
        <v>249.60539999999997</v>
      </c>
    </row>
    <row r="34" spans="2:15" ht="12.75">
      <c r="B34" s="57"/>
      <c r="C34" s="58"/>
      <c r="D34" s="59"/>
      <c r="E34" s="60"/>
      <c r="F34" s="59"/>
      <c r="G34" s="59"/>
      <c r="H34" s="59"/>
      <c r="I34" s="59"/>
      <c r="J34" s="61"/>
      <c r="K34" s="62"/>
      <c r="L34" s="62"/>
      <c r="M34" s="62"/>
      <c r="N34" s="63"/>
      <c r="O34" s="64"/>
    </row>
    <row r="35" spans="2:15" ht="12.75">
      <c r="B35" s="57"/>
      <c r="C35" s="58"/>
      <c r="D35" s="59"/>
      <c r="E35" s="60"/>
      <c r="F35" s="59"/>
      <c r="G35" s="59"/>
      <c r="H35" s="59"/>
      <c r="I35" s="59"/>
      <c r="J35" s="61"/>
      <c r="K35" s="62"/>
      <c r="L35" s="62"/>
      <c r="M35" s="62"/>
      <c r="N35" s="63"/>
      <c r="O35" s="64"/>
    </row>
    <row r="36" spans="1:15" ht="16.5" customHeight="1">
      <c r="A36" s="7" t="s">
        <v>4</v>
      </c>
      <c r="B36" s="7" t="s">
        <v>5</v>
      </c>
      <c r="C36" s="7" t="s">
        <v>5</v>
      </c>
      <c r="D36" s="7" t="s">
        <v>155</v>
      </c>
      <c r="E36" s="7" t="s">
        <v>156</v>
      </c>
      <c r="F36" s="7" t="s">
        <v>114</v>
      </c>
      <c r="G36" s="7" t="s">
        <v>115</v>
      </c>
      <c r="H36" s="7" t="s">
        <v>116</v>
      </c>
      <c r="I36" s="7" t="s">
        <v>157</v>
      </c>
      <c r="J36" s="7" t="s">
        <v>8</v>
      </c>
      <c r="K36" s="7" t="s">
        <v>9</v>
      </c>
      <c r="L36" s="7" t="s">
        <v>10</v>
      </c>
      <c r="M36" s="7"/>
      <c r="N36" s="7" t="s">
        <v>11</v>
      </c>
      <c r="O36" s="7"/>
    </row>
    <row r="37" spans="1:16" ht="36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 t="s">
        <v>12</v>
      </c>
      <c r="M37" s="7" t="s">
        <v>13</v>
      </c>
      <c r="N37" s="7" t="s">
        <v>12</v>
      </c>
      <c r="O37" s="7" t="s">
        <v>13</v>
      </c>
      <c r="P37" s="75"/>
    </row>
    <row r="38" spans="1:29" ht="18.75" customHeight="1">
      <c r="A38" s="76" t="s">
        <v>158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77"/>
      <c r="N38" s="77"/>
      <c r="O38" s="78"/>
      <c r="P38" s="75"/>
      <c r="AC38" s="79"/>
    </row>
    <row r="39" spans="1:29" ht="12.75">
      <c r="A39" s="70"/>
      <c r="B39" s="13" t="str">
        <f>HYPERLINK("http://rucoecom.danfoss.com/online/index.html?cartCodes="&amp;C39,C39)</f>
        <v>087G6101P</v>
      </c>
      <c r="C39" s="71" t="s">
        <v>159</v>
      </c>
      <c r="D39" s="72">
        <v>15</v>
      </c>
      <c r="E39" s="73">
        <v>0.6000000000000001</v>
      </c>
      <c r="F39" s="15" t="s">
        <v>120</v>
      </c>
      <c r="G39" s="49">
        <v>1.5</v>
      </c>
      <c r="H39" s="15" t="s">
        <v>122</v>
      </c>
      <c r="I39" s="15" t="s">
        <v>160</v>
      </c>
      <c r="J39" s="15">
        <v>1</v>
      </c>
      <c r="K39" s="15" t="s">
        <v>28</v>
      </c>
      <c r="L39" s="53">
        <f>N39*курс!$A$1</f>
        <v>23170.850000000002</v>
      </c>
      <c r="M39" s="53">
        <f>L39*1.18</f>
        <v>27341.603000000003</v>
      </c>
      <c r="N39" s="74">
        <v>379.85</v>
      </c>
      <c r="O39" s="74">
        <f>N39*1.18</f>
        <v>448.223</v>
      </c>
      <c r="P39" s="75"/>
      <c r="AC39" s="75"/>
    </row>
    <row r="40" spans="1:29" ht="12.75" customHeight="1">
      <c r="A40" s="70"/>
      <c r="B40" s="13" t="str">
        <f>HYPERLINK("http://rucoecom.danfoss.com/online/index.html?cartCodes="&amp;C40,C40)</f>
        <v>087G6102P</v>
      </c>
      <c r="C40" s="71" t="s">
        <v>161</v>
      </c>
      <c r="D40" s="72">
        <v>15</v>
      </c>
      <c r="E40" s="73">
        <v>1.5</v>
      </c>
      <c r="F40" s="15" t="s">
        <v>120</v>
      </c>
      <c r="G40" s="49">
        <v>1.5</v>
      </c>
      <c r="H40" s="15" t="s">
        <v>122</v>
      </c>
      <c r="I40" s="15" t="s">
        <v>160</v>
      </c>
      <c r="J40" s="15">
        <v>1</v>
      </c>
      <c r="K40" s="15" t="s">
        <v>28</v>
      </c>
      <c r="L40" s="53">
        <f>N40*курс!$A$1</f>
        <v>22971.989999999998</v>
      </c>
      <c r="M40" s="53">
        <f>L40*1.18</f>
        <v>27106.948199999995</v>
      </c>
      <c r="N40" s="74">
        <v>376.59</v>
      </c>
      <c r="O40" s="74">
        <f>N40*1.18</f>
        <v>444.3761999999999</v>
      </c>
      <c r="P40" s="75"/>
      <c r="AC40" s="75"/>
    </row>
    <row r="41" spans="1:29" ht="12.75">
      <c r="A41" s="70"/>
      <c r="B41" s="13" t="str">
        <f>HYPERLINK("http://rucoecom.danfoss.com/online/index.html?cartCodes="&amp;C41,C41)</f>
        <v>087G6103P</v>
      </c>
      <c r="C41" s="71" t="s">
        <v>162</v>
      </c>
      <c r="D41" s="72">
        <v>20</v>
      </c>
      <c r="E41" s="73">
        <v>2.5</v>
      </c>
      <c r="F41" s="15" t="s">
        <v>127</v>
      </c>
      <c r="G41" s="49">
        <v>1.5</v>
      </c>
      <c r="H41" s="15" t="s">
        <v>122</v>
      </c>
      <c r="I41" s="15" t="s">
        <v>160</v>
      </c>
      <c r="J41" s="15">
        <v>1</v>
      </c>
      <c r="K41" s="15" t="s">
        <v>28</v>
      </c>
      <c r="L41" s="53">
        <f>N41*курс!$A$1</f>
        <v>23170.850000000002</v>
      </c>
      <c r="M41" s="53">
        <f>L41*1.18</f>
        <v>27341.603000000003</v>
      </c>
      <c r="N41" s="74">
        <v>379.85</v>
      </c>
      <c r="O41" s="74">
        <f>N41*1.18</f>
        <v>448.223</v>
      </c>
      <c r="P41" s="75"/>
      <c r="AC41" s="75"/>
    </row>
    <row r="42" spans="1:29" ht="12.75">
      <c r="A42" s="70"/>
      <c r="B42" s="13" t="str">
        <f>HYPERLINK("http://rucoecom.danfoss.com/online/index.html?cartCodes="&amp;C42,C42)</f>
        <v>087G6104P</v>
      </c>
      <c r="C42" s="71" t="s">
        <v>163</v>
      </c>
      <c r="D42" s="72">
        <v>25</v>
      </c>
      <c r="E42" s="73">
        <v>3.5</v>
      </c>
      <c r="F42" s="15" t="s">
        <v>164</v>
      </c>
      <c r="G42" s="49">
        <v>1.5</v>
      </c>
      <c r="H42" s="15" t="s">
        <v>122</v>
      </c>
      <c r="I42" s="15" t="s">
        <v>160</v>
      </c>
      <c r="J42" s="15">
        <v>1</v>
      </c>
      <c r="K42" s="15" t="s">
        <v>28</v>
      </c>
      <c r="L42" s="53">
        <f>N42*курс!$A$1</f>
        <v>37428.990000000005</v>
      </c>
      <c r="M42" s="53">
        <f>L42*1.18</f>
        <v>44166.2082</v>
      </c>
      <c r="N42" s="74">
        <v>613.59</v>
      </c>
      <c r="O42" s="74">
        <f>N42*1.18</f>
        <v>724.0362</v>
      </c>
      <c r="P42" s="75"/>
      <c r="AC42" s="75"/>
    </row>
    <row r="43" spans="1:29" ht="12.75">
      <c r="A43" s="70"/>
      <c r="B43" s="13" t="str">
        <f>HYPERLINK("http://rucoecom.danfoss.com/online/index.html?cartCodes="&amp;C43,C43)</f>
        <v>087G6105P</v>
      </c>
      <c r="C43" s="71" t="s">
        <v>165</v>
      </c>
      <c r="D43" s="72">
        <v>25</v>
      </c>
      <c r="E43" s="73">
        <v>6</v>
      </c>
      <c r="F43" s="15" t="s">
        <v>164</v>
      </c>
      <c r="G43" s="49">
        <v>1.5</v>
      </c>
      <c r="H43" s="15" t="s">
        <v>122</v>
      </c>
      <c r="I43" s="15" t="s">
        <v>160</v>
      </c>
      <c r="J43" s="15">
        <v>1</v>
      </c>
      <c r="K43" s="15" t="s">
        <v>28</v>
      </c>
      <c r="L43" s="53">
        <f>N43*курс!$A$1</f>
        <v>38272.619999999995</v>
      </c>
      <c r="M43" s="53">
        <f>L43*1.18</f>
        <v>45161.69159999999</v>
      </c>
      <c r="N43" s="74">
        <v>627.42</v>
      </c>
      <c r="O43" s="74">
        <f>N43*1.18</f>
        <v>740.3555999999999</v>
      </c>
      <c r="P43" s="75"/>
      <c r="AC43" s="75"/>
    </row>
    <row r="44" spans="1:29" ht="12.75">
      <c r="A44" s="70"/>
      <c r="B44" s="13" t="str">
        <f>HYPERLINK("http://rucoecom.danfoss.com/online/index.html?cartCodes="&amp;C44,C44)</f>
        <v>087G6106P</v>
      </c>
      <c r="C44" s="71" t="s">
        <v>166</v>
      </c>
      <c r="D44" s="72">
        <v>40</v>
      </c>
      <c r="E44" s="73">
        <v>10</v>
      </c>
      <c r="F44" s="15" t="s">
        <v>167</v>
      </c>
      <c r="G44" s="49">
        <v>1.5</v>
      </c>
      <c r="H44" s="15" t="s">
        <v>122</v>
      </c>
      <c r="I44" s="15" t="s">
        <v>160</v>
      </c>
      <c r="J44" s="15">
        <v>1</v>
      </c>
      <c r="K44" s="15" t="s">
        <v>28</v>
      </c>
      <c r="L44" s="53">
        <f>N44*курс!$A$1</f>
        <v>61086.619999999995</v>
      </c>
      <c r="M44" s="53">
        <f>L44*1.18</f>
        <v>72082.2116</v>
      </c>
      <c r="N44" s="74">
        <v>1001.42</v>
      </c>
      <c r="O44" s="74">
        <f>N44*1.18</f>
        <v>1181.6755999999998</v>
      </c>
      <c r="P44" s="75"/>
      <c r="AC44" s="75"/>
    </row>
    <row r="45" spans="1:29" ht="12.75">
      <c r="A45" s="70"/>
      <c r="B45" s="13" t="str">
        <f>HYPERLINK("http://rucoecom.danfoss.com/online/index.html?cartCodes="&amp;C45,C45)</f>
        <v>087G6107P</v>
      </c>
      <c r="C45" s="71" t="s">
        <v>168</v>
      </c>
      <c r="D45" s="72">
        <v>50</v>
      </c>
      <c r="E45" s="73">
        <v>15</v>
      </c>
      <c r="F45" s="15" t="s">
        <v>169</v>
      </c>
      <c r="G45" s="49">
        <v>1.5</v>
      </c>
      <c r="H45" s="15" t="s">
        <v>122</v>
      </c>
      <c r="I45" s="15" t="s">
        <v>160</v>
      </c>
      <c r="J45" s="15">
        <v>1</v>
      </c>
      <c r="K45" s="15" t="s">
        <v>28</v>
      </c>
      <c r="L45" s="53">
        <f>N45*курс!$A$1</f>
        <v>74441.95999999999</v>
      </c>
      <c r="M45" s="53">
        <f>L45*1.18</f>
        <v>87841.51279999998</v>
      </c>
      <c r="N45" s="74">
        <v>1220.36</v>
      </c>
      <c r="O45" s="74">
        <f>N45*1.18</f>
        <v>1440.0248</v>
      </c>
      <c r="P45" s="75"/>
      <c r="AC45" s="75"/>
    </row>
    <row r="46" spans="1:29" ht="12.75">
      <c r="A46" s="70"/>
      <c r="B46" s="13" t="str">
        <f>HYPERLINK("http://rucoecom.danfoss.com/online/index.html?cartCodes="&amp;C46,C46)</f>
        <v>087G6108P</v>
      </c>
      <c r="C46" s="71" t="s">
        <v>170</v>
      </c>
      <c r="D46" s="72">
        <v>65</v>
      </c>
      <c r="E46" s="73">
        <v>25</v>
      </c>
      <c r="F46" s="15" t="s">
        <v>167</v>
      </c>
      <c r="G46" s="49">
        <v>1.5</v>
      </c>
      <c r="H46" s="15" t="s">
        <v>122</v>
      </c>
      <c r="I46" s="15" t="s">
        <v>160</v>
      </c>
      <c r="J46" s="15">
        <v>1</v>
      </c>
      <c r="K46" s="15" t="s">
        <v>28</v>
      </c>
      <c r="L46" s="53">
        <f>N46*курс!$A$1</f>
        <v>99607.51000000001</v>
      </c>
      <c r="M46" s="53">
        <f>L46*1.18</f>
        <v>117536.8618</v>
      </c>
      <c r="N46" s="74">
        <v>1632.91</v>
      </c>
      <c r="O46" s="74">
        <f>N46*1.18</f>
        <v>1926.8337999999999</v>
      </c>
      <c r="P46" s="75"/>
      <c r="AC46" s="75"/>
    </row>
    <row r="47" spans="1:29" ht="12.75">
      <c r="A47" s="70"/>
      <c r="B47" s="13" t="str">
        <f>HYPERLINK("http://rucoecom.danfoss.com/online/index.html?cartCodes="&amp;C47,C47)</f>
        <v>087G6109P</v>
      </c>
      <c r="C47" s="71" t="s">
        <v>171</v>
      </c>
      <c r="D47" s="72">
        <v>80</v>
      </c>
      <c r="E47" s="73">
        <v>40</v>
      </c>
      <c r="F47" s="15" t="s">
        <v>167</v>
      </c>
      <c r="G47" s="49">
        <v>1.5</v>
      </c>
      <c r="H47" s="15" t="s">
        <v>122</v>
      </c>
      <c r="I47" s="15" t="s">
        <v>160</v>
      </c>
      <c r="J47" s="15">
        <v>1</v>
      </c>
      <c r="K47" s="15" t="s">
        <v>28</v>
      </c>
      <c r="L47" s="53">
        <f>N47*курс!$A$1</f>
        <v>119137.87999999999</v>
      </c>
      <c r="M47" s="53">
        <f>L47*1.18</f>
        <v>140582.6984</v>
      </c>
      <c r="N47" s="74">
        <v>1953.08</v>
      </c>
      <c r="O47" s="74">
        <f>N47*1.18</f>
        <v>2304.6344</v>
      </c>
      <c r="P47" s="75"/>
      <c r="AC47" s="75"/>
    </row>
    <row r="48" spans="1:29" ht="12.75">
      <c r="A48" s="70"/>
      <c r="B48" s="13" t="str">
        <f>HYPERLINK("http://rucoecom.danfoss.com/online/index.html?cartCodes="&amp;C48,C48)</f>
        <v>087G6110P</v>
      </c>
      <c r="C48" s="71" t="s">
        <v>172</v>
      </c>
      <c r="D48" s="72">
        <v>100</v>
      </c>
      <c r="E48" s="73">
        <v>60</v>
      </c>
      <c r="F48" s="15" t="s">
        <v>173</v>
      </c>
      <c r="G48" s="49">
        <v>1.5</v>
      </c>
      <c r="H48" s="15" t="s">
        <v>122</v>
      </c>
      <c r="I48" s="15" t="s">
        <v>160</v>
      </c>
      <c r="J48" s="15">
        <v>1</v>
      </c>
      <c r="K48" s="15" t="s">
        <v>28</v>
      </c>
      <c r="L48" s="53">
        <f>N48*курс!$A$1</f>
        <v>162230.72</v>
      </c>
      <c r="M48" s="53">
        <f>L48*1.18</f>
        <v>191432.24959999998</v>
      </c>
      <c r="N48" s="74">
        <v>2659.52</v>
      </c>
      <c r="O48" s="74">
        <f>N48*1.18</f>
        <v>3138.2336</v>
      </c>
      <c r="P48" s="75"/>
      <c r="AC48" s="75"/>
    </row>
    <row r="49" spans="1:29" ht="12.75">
      <c r="A49" s="70"/>
      <c r="B49" s="13" t="str">
        <f>HYPERLINK("http://rucoecom.danfoss.com/online/index.html?cartCodes="&amp;C49,C49)</f>
        <v>087G6111P</v>
      </c>
      <c r="C49" s="71" t="s">
        <v>174</v>
      </c>
      <c r="D49" s="72">
        <v>15</v>
      </c>
      <c r="E49" s="73">
        <v>0.6000000000000001</v>
      </c>
      <c r="F49" s="15" t="s">
        <v>120</v>
      </c>
      <c r="G49" s="49">
        <v>1.5</v>
      </c>
      <c r="H49" s="15" t="s">
        <v>129</v>
      </c>
      <c r="I49" s="15" t="s">
        <v>160</v>
      </c>
      <c r="J49" s="15">
        <v>1</v>
      </c>
      <c r="K49" s="15" t="s">
        <v>28</v>
      </c>
      <c r="L49" s="53">
        <f>N49*курс!$A$1</f>
        <v>23170.850000000002</v>
      </c>
      <c r="M49" s="53">
        <f>L49*1.18</f>
        <v>27341.603000000003</v>
      </c>
      <c r="N49" s="74">
        <v>379.85</v>
      </c>
      <c r="O49" s="74">
        <f>N49*1.18</f>
        <v>448.223</v>
      </c>
      <c r="P49" s="75"/>
      <c r="AC49" s="75"/>
    </row>
    <row r="50" spans="1:29" ht="12.75">
      <c r="A50" s="70"/>
      <c r="B50" s="13" t="str">
        <f>HYPERLINK("http://rucoecom.danfoss.com/online/index.html?cartCodes="&amp;C50,C50)</f>
        <v>087G6112P</v>
      </c>
      <c r="C50" s="71" t="s">
        <v>175</v>
      </c>
      <c r="D50" s="72">
        <v>15</v>
      </c>
      <c r="E50" s="73">
        <v>1.5</v>
      </c>
      <c r="F50" s="15" t="s">
        <v>120</v>
      </c>
      <c r="G50" s="49">
        <v>1.5</v>
      </c>
      <c r="H50" s="15" t="s">
        <v>129</v>
      </c>
      <c r="I50" s="15" t="s">
        <v>160</v>
      </c>
      <c r="J50" s="15">
        <v>1</v>
      </c>
      <c r="K50" s="15" t="s">
        <v>28</v>
      </c>
      <c r="L50" s="53">
        <f>N50*курс!$A$1</f>
        <v>22971.989999999998</v>
      </c>
      <c r="M50" s="53">
        <f>L50*1.18</f>
        <v>27106.948199999995</v>
      </c>
      <c r="N50" s="74">
        <v>376.59</v>
      </c>
      <c r="O50" s="74">
        <f>N50*1.18</f>
        <v>444.3761999999999</v>
      </c>
      <c r="P50" s="75"/>
      <c r="AC50" s="75"/>
    </row>
    <row r="51" spans="1:29" ht="12.75">
      <c r="A51" s="70"/>
      <c r="B51" s="13" t="str">
        <f>HYPERLINK("http://rucoecom.danfoss.com/online/index.html?cartCodes="&amp;C51,C51)</f>
        <v>087G6113P</v>
      </c>
      <c r="C51" s="71" t="s">
        <v>176</v>
      </c>
      <c r="D51" s="72">
        <v>20</v>
      </c>
      <c r="E51" s="73">
        <v>2.5</v>
      </c>
      <c r="F51" s="15" t="s">
        <v>127</v>
      </c>
      <c r="G51" s="49">
        <v>1.5</v>
      </c>
      <c r="H51" s="15" t="s">
        <v>129</v>
      </c>
      <c r="I51" s="15" t="s">
        <v>160</v>
      </c>
      <c r="J51" s="15">
        <v>1</v>
      </c>
      <c r="K51" s="15" t="s">
        <v>28</v>
      </c>
      <c r="L51" s="53">
        <f>N51*курс!$A$1</f>
        <v>23170.850000000002</v>
      </c>
      <c r="M51" s="53">
        <f>L51*1.18</f>
        <v>27341.603000000003</v>
      </c>
      <c r="N51" s="74">
        <v>379.85</v>
      </c>
      <c r="O51" s="74">
        <f>N51*1.18</f>
        <v>448.223</v>
      </c>
      <c r="P51" s="75"/>
      <c r="AC51" s="75"/>
    </row>
    <row r="52" spans="1:29" ht="12.75">
      <c r="A52" s="70"/>
      <c r="B52" s="13" t="str">
        <f>HYPERLINK("http://rucoecom.danfoss.com/online/index.html?cartCodes="&amp;C52,C52)</f>
        <v>087G6114P</v>
      </c>
      <c r="C52" s="71" t="s">
        <v>177</v>
      </c>
      <c r="D52" s="72">
        <v>25</v>
      </c>
      <c r="E52" s="73">
        <v>3.5</v>
      </c>
      <c r="F52" s="15" t="s">
        <v>164</v>
      </c>
      <c r="G52" s="49">
        <v>1.5</v>
      </c>
      <c r="H52" s="15" t="s">
        <v>129</v>
      </c>
      <c r="I52" s="15" t="s">
        <v>160</v>
      </c>
      <c r="J52" s="15">
        <v>1</v>
      </c>
      <c r="K52" s="15" t="s">
        <v>28</v>
      </c>
      <c r="L52" s="53">
        <f>N52*курс!$A$1</f>
        <v>37428.990000000005</v>
      </c>
      <c r="M52" s="53">
        <f>L52*1.18</f>
        <v>44166.2082</v>
      </c>
      <c r="N52" s="74">
        <v>613.59</v>
      </c>
      <c r="O52" s="74">
        <f>N52*1.18</f>
        <v>724.0362</v>
      </c>
      <c r="P52" s="75"/>
      <c r="AC52" s="75"/>
    </row>
    <row r="53" spans="1:29" ht="12.75">
      <c r="A53" s="70"/>
      <c r="B53" s="13" t="str">
        <f>HYPERLINK("http://rucoecom.danfoss.com/online/index.html?cartCodes="&amp;C53,C53)</f>
        <v>087G6115P</v>
      </c>
      <c r="C53" s="71" t="s">
        <v>178</v>
      </c>
      <c r="D53" s="72">
        <v>25</v>
      </c>
      <c r="E53" s="73">
        <v>6</v>
      </c>
      <c r="F53" s="15" t="s">
        <v>164</v>
      </c>
      <c r="G53" s="49">
        <v>1.5</v>
      </c>
      <c r="H53" s="15" t="s">
        <v>129</v>
      </c>
      <c r="I53" s="15" t="s">
        <v>160</v>
      </c>
      <c r="J53" s="15">
        <v>1</v>
      </c>
      <c r="K53" s="15" t="s">
        <v>28</v>
      </c>
      <c r="L53" s="53">
        <f>N53*курс!$A$1</f>
        <v>38272.619999999995</v>
      </c>
      <c r="M53" s="53">
        <f>L53*1.18</f>
        <v>45161.69159999999</v>
      </c>
      <c r="N53" s="74">
        <v>627.42</v>
      </c>
      <c r="O53" s="74">
        <f>N53*1.18</f>
        <v>740.3555999999999</v>
      </c>
      <c r="P53" s="75"/>
      <c r="AC53" s="75"/>
    </row>
    <row r="54" spans="1:29" ht="12.75">
      <c r="A54" s="70"/>
      <c r="B54" s="13" t="str">
        <f>HYPERLINK("http://rucoecom.danfoss.com/online/index.html?cartCodes="&amp;C54,C54)</f>
        <v>087G6116P</v>
      </c>
      <c r="C54" s="71" t="s">
        <v>179</v>
      </c>
      <c r="D54" s="72">
        <v>40</v>
      </c>
      <c r="E54" s="73">
        <v>10</v>
      </c>
      <c r="F54" s="15" t="s">
        <v>167</v>
      </c>
      <c r="G54" s="49">
        <v>1.5</v>
      </c>
      <c r="H54" s="15" t="s">
        <v>129</v>
      </c>
      <c r="I54" s="15" t="s">
        <v>160</v>
      </c>
      <c r="J54" s="15">
        <v>1</v>
      </c>
      <c r="K54" s="15" t="s">
        <v>28</v>
      </c>
      <c r="L54" s="53">
        <f>N54*курс!$A$1</f>
        <v>61086.619999999995</v>
      </c>
      <c r="M54" s="53">
        <f>L54*1.18</f>
        <v>72082.2116</v>
      </c>
      <c r="N54" s="74">
        <v>1001.42</v>
      </c>
      <c r="O54" s="74">
        <f>N54*1.18</f>
        <v>1181.6755999999998</v>
      </c>
      <c r="P54" s="75"/>
      <c r="AC54" s="75"/>
    </row>
    <row r="55" spans="1:29" ht="12.75">
      <c r="A55" s="70"/>
      <c r="B55" s="13" t="str">
        <f>HYPERLINK("http://rucoecom.danfoss.com/online/index.html?cartCodes="&amp;C55,C55)</f>
        <v>087G6117P</v>
      </c>
      <c r="C55" s="71" t="s">
        <v>180</v>
      </c>
      <c r="D55" s="72">
        <v>50</v>
      </c>
      <c r="E55" s="73">
        <v>15</v>
      </c>
      <c r="F55" s="15" t="s">
        <v>169</v>
      </c>
      <c r="G55" s="49">
        <v>1.5</v>
      </c>
      <c r="H55" s="15" t="s">
        <v>129</v>
      </c>
      <c r="I55" s="15" t="s">
        <v>160</v>
      </c>
      <c r="J55" s="15">
        <v>1</v>
      </c>
      <c r="K55" s="15" t="s">
        <v>28</v>
      </c>
      <c r="L55" s="53">
        <f>N55*курс!$A$1</f>
        <v>74441.95999999999</v>
      </c>
      <c r="M55" s="53">
        <f>L55*1.18</f>
        <v>87841.51279999998</v>
      </c>
      <c r="N55" s="74">
        <v>1220.36</v>
      </c>
      <c r="O55" s="74">
        <f>N55*1.18</f>
        <v>1440.0248</v>
      </c>
      <c r="P55" s="75"/>
      <c r="AC55" s="75"/>
    </row>
    <row r="56" spans="1:29" s="65" customFormat="1" ht="12.75">
      <c r="A56" s="70"/>
      <c r="B56" s="13" t="str">
        <f>HYPERLINK("http://rucoecom.danfoss.com/online/index.html?cartCodes="&amp;C56,C56)</f>
        <v>087G6118P</v>
      </c>
      <c r="C56" s="71" t="s">
        <v>181</v>
      </c>
      <c r="D56" s="72">
        <v>65</v>
      </c>
      <c r="E56" s="73">
        <v>25</v>
      </c>
      <c r="F56" s="15" t="s">
        <v>167</v>
      </c>
      <c r="G56" s="49">
        <v>1.5</v>
      </c>
      <c r="H56" s="15" t="s">
        <v>129</v>
      </c>
      <c r="I56" s="15" t="s">
        <v>160</v>
      </c>
      <c r="J56" s="15">
        <v>1</v>
      </c>
      <c r="K56" s="15" t="s">
        <v>28</v>
      </c>
      <c r="L56" s="53">
        <f>N56*курс!$A$1</f>
        <v>99607.51000000001</v>
      </c>
      <c r="M56" s="53">
        <f>L56*1.18</f>
        <v>117536.8618</v>
      </c>
      <c r="N56" s="74">
        <v>1632.91</v>
      </c>
      <c r="O56" s="74">
        <f>N56*1.18</f>
        <v>1926.8337999999999</v>
      </c>
      <c r="P56" s="80"/>
      <c r="AC56" s="80"/>
    </row>
    <row r="57" spans="1:29" s="65" customFormat="1" ht="12.75">
      <c r="A57" s="70"/>
      <c r="B57" s="13" t="str">
        <f>HYPERLINK("http://rucoecom.danfoss.com/online/index.html?cartCodes="&amp;C57,C57)</f>
        <v>087G6119P</v>
      </c>
      <c r="C57" s="71" t="s">
        <v>182</v>
      </c>
      <c r="D57" s="72">
        <v>80</v>
      </c>
      <c r="E57" s="73">
        <v>40</v>
      </c>
      <c r="F57" s="15" t="s">
        <v>167</v>
      </c>
      <c r="G57" s="49">
        <v>1.5</v>
      </c>
      <c r="H57" s="15" t="s">
        <v>129</v>
      </c>
      <c r="I57" s="15" t="s">
        <v>160</v>
      </c>
      <c r="J57" s="15">
        <v>1</v>
      </c>
      <c r="K57" s="15" t="s">
        <v>28</v>
      </c>
      <c r="L57" s="53">
        <f>N57*курс!$A$1</f>
        <v>119137.87999999999</v>
      </c>
      <c r="M57" s="53">
        <f>L57*1.18</f>
        <v>140582.6984</v>
      </c>
      <c r="N57" s="74">
        <v>1953.08</v>
      </c>
      <c r="O57" s="74">
        <f>N57*1.18</f>
        <v>2304.6344</v>
      </c>
      <c r="P57" s="80"/>
      <c r="AC57" s="80"/>
    </row>
    <row r="58" spans="1:29" s="65" customFormat="1" ht="12.75">
      <c r="A58" s="70"/>
      <c r="B58" s="13" t="str">
        <f>HYPERLINK("http://rucoecom.danfoss.com/online/index.html?cartCodes="&amp;C58,C58)</f>
        <v>087G6120P</v>
      </c>
      <c r="C58" s="71" t="s">
        <v>183</v>
      </c>
      <c r="D58" s="72">
        <v>100</v>
      </c>
      <c r="E58" s="73">
        <v>60</v>
      </c>
      <c r="F58" s="15" t="s">
        <v>173</v>
      </c>
      <c r="G58" s="49">
        <v>1.5</v>
      </c>
      <c r="H58" s="15" t="s">
        <v>129</v>
      </c>
      <c r="I58" s="15" t="s">
        <v>160</v>
      </c>
      <c r="J58" s="15">
        <v>1</v>
      </c>
      <c r="K58" s="15" t="s">
        <v>28</v>
      </c>
      <c r="L58" s="53">
        <f>N58*курс!$A$1</f>
        <v>162230.72</v>
      </c>
      <c r="M58" s="53">
        <f>L58*1.18</f>
        <v>191432.24959999998</v>
      </c>
      <c r="N58" s="74">
        <v>2659.52</v>
      </c>
      <c r="O58" s="74">
        <f>N58*1.18</f>
        <v>3138.2336</v>
      </c>
      <c r="P58" s="80"/>
      <c r="AC58" s="80"/>
    </row>
    <row r="59" spans="1:29" s="65" customFormat="1" ht="16.5" customHeight="1">
      <c r="A59" s="76" t="s">
        <v>184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7"/>
      <c r="M59" s="77"/>
      <c r="N59" s="77"/>
      <c r="O59" s="78"/>
      <c r="P59" s="80"/>
      <c r="AC59" s="80"/>
    </row>
    <row r="60" spans="1:29" s="65" customFormat="1" ht="12.75">
      <c r="A60" s="70"/>
      <c r="B60" s="13" t="str">
        <f>HYPERLINK("http://rucoecom.danfoss.com/online/index.html?cartCodes="&amp;C60,C60)</f>
        <v>087G6151P</v>
      </c>
      <c r="C60" s="71" t="s">
        <v>185</v>
      </c>
      <c r="D60" s="72">
        <v>15</v>
      </c>
      <c r="E60" s="73">
        <v>0.6000000000000001</v>
      </c>
      <c r="F60" s="15" t="s">
        <v>120</v>
      </c>
      <c r="G60" s="49">
        <v>1.5</v>
      </c>
      <c r="H60" s="15" t="s">
        <v>122</v>
      </c>
      <c r="I60" s="15" t="s">
        <v>186</v>
      </c>
      <c r="J60" s="15">
        <v>1</v>
      </c>
      <c r="K60" s="15" t="s">
        <v>28</v>
      </c>
      <c r="L60" s="53">
        <f>N60*курс!$A$1</f>
        <v>27940.4888</v>
      </c>
      <c r="M60" s="53">
        <f>L60*1.18</f>
        <v>32969.776783999994</v>
      </c>
      <c r="N60" s="74">
        <v>458.0408</v>
      </c>
      <c r="O60" s="74">
        <f>N60*1.18</f>
        <v>540.4881439999999</v>
      </c>
      <c r="P60" s="80"/>
      <c r="AC60" s="80"/>
    </row>
    <row r="61" spans="1:29" s="65" customFormat="1" ht="12.75">
      <c r="A61" s="70"/>
      <c r="B61" s="13" t="str">
        <f>HYPERLINK("http://rucoecom.danfoss.com/online/index.html?cartCodes="&amp;C61,C61)</f>
        <v>087G6152P</v>
      </c>
      <c r="C61" s="71" t="s">
        <v>187</v>
      </c>
      <c r="D61" s="72">
        <v>15</v>
      </c>
      <c r="E61" s="73">
        <v>1.5</v>
      </c>
      <c r="F61" s="15" t="s">
        <v>120</v>
      </c>
      <c r="G61" s="49">
        <v>1.5</v>
      </c>
      <c r="H61" s="15" t="s">
        <v>122</v>
      </c>
      <c r="I61" s="15" t="s">
        <v>186</v>
      </c>
      <c r="J61" s="15">
        <v>1</v>
      </c>
      <c r="K61" s="15" t="s">
        <v>28</v>
      </c>
      <c r="L61" s="53">
        <f>N61*курс!$A$1</f>
        <v>27750.7788</v>
      </c>
      <c r="M61" s="53">
        <f>L61*1.18</f>
        <v>32745.918984</v>
      </c>
      <c r="N61" s="74">
        <v>454.9308</v>
      </c>
      <c r="O61" s="74">
        <f>N61*1.18</f>
        <v>536.8183439999999</v>
      </c>
      <c r="P61" s="80"/>
      <c r="AC61" s="80"/>
    </row>
    <row r="62" spans="1:29" s="65" customFormat="1" ht="12.75">
      <c r="A62" s="70"/>
      <c r="B62" s="13" t="str">
        <f>HYPERLINK("http://rucoecom.danfoss.com/online/index.html?cartCodes="&amp;C62,C62)</f>
        <v>087G6153P</v>
      </c>
      <c r="C62" s="71" t="s">
        <v>188</v>
      </c>
      <c r="D62" s="72">
        <v>20</v>
      </c>
      <c r="E62" s="73">
        <v>2.5</v>
      </c>
      <c r="F62" s="15" t="s">
        <v>127</v>
      </c>
      <c r="G62" s="49">
        <v>1.5</v>
      </c>
      <c r="H62" s="15" t="s">
        <v>122</v>
      </c>
      <c r="I62" s="15" t="s">
        <v>186</v>
      </c>
      <c r="J62" s="15">
        <v>1</v>
      </c>
      <c r="K62" s="15" t="s">
        <v>28</v>
      </c>
      <c r="L62" s="53">
        <f>N62*курс!$A$1</f>
        <v>27993.6076</v>
      </c>
      <c r="M62" s="53">
        <f>L62*1.18</f>
        <v>33032.456968</v>
      </c>
      <c r="N62" s="74">
        <v>458.91159999999996</v>
      </c>
      <c r="O62" s="74">
        <f>N62*1.18</f>
        <v>541.515688</v>
      </c>
      <c r="P62" s="80"/>
      <c r="AC62" s="80"/>
    </row>
    <row r="63" spans="1:29" ht="12.75">
      <c r="A63" s="70"/>
      <c r="B63" s="13">
        <f>HYPERLINK("http://rucoecom.danfoss.com/online/index.html?cartCodes="&amp;C63,C63)</f>
        <v>0</v>
      </c>
      <c r="C63" s="71" t="s">
        <v>189</v>
      </c>
      <c r="D63" s="72">
        <v>25</v>
      </c>
      <c r="E63" s="73">
        <v>3.5</v>
      </c>
      <c r="F63" s="15" t="s">
        <v>164</v>
      </c>
      <c r="G63" s="49">
        <v>1.5</v>
      </c>
      <c r="H63" s="15" t="s">
        <v>122</v>
      </c>
      <c r="I63" s="15" t="s">
        <v>186</v>
      </c>
      <c r="J63" s="15">
        <v>1</v>
      </c>
      <c r="K63" s="15" t="s">
        <v>28</v>
      </c>
      <c r="L63" s="53">
        <f>N63*курс!$A$1</f>
        <v>43168.510500000004</v>
      </c>
      <c r="M63" s="53">
        <f>L63*1.18</f>
        <v>50938.842390000005</v>
      </c>
      <c r="N63" s="74">
        <v>707.6805</v>
      </c>
      <c r="O63" s="74">
        <f>N63*1.18</f>
        <v>835.06299</v>
      </c>
      <c r="P63" s="75"/>
      <c r="AC63" s="75"/>
    </row>
    <row r="64" spans="1:29" ht="12.75">
      <c r="A64" s="70"/>
      <c r="B64" s="13">
        <f>HYPERLINK("http://rucoecom.danfoss.com/online/index.html?cartCodes="&amp;C64,C64)</f>
        <v>0</v>
      </c>
      <c r="C64" s="71" t="s">
        <v>190</v>
      </c>
      <c r="D64" s="72">
        <v>25</v>
      </c>
      <c r="E64" s="73">
        <v>6</v>
      </c>
      <c r="F64" s="15" t="s">
        <v>164</v>
      </c>
      <c r="G64" s="49">
        <v>1.5</v>
      </c>
      <c r="H64" s="15" t="s">
        <v>122</v>
      </c>
      <c r="I64" s="15" t="s">
        <v>186</v>
      </c>
      <c r="J64" s="15">
        <v>1</v>
      </c>
      <c r="K64" s="15" t="s">
        <v>28</v>
      </c>
      <c r="L64" s="53">
        <f>N64*курс!$A$1</f>
        <v>44022.205500000004</v>
      </c>
      <c r="M64" s="53">
        <f>L64*1.18</f>
        <v>51946.20249</v>
      </c>
      <c r="N64" s="74">
        <v>721.6755</v>
      </c>
      <c r="O64" s="74">
        <f>N64*1.18</f>
        <v>851.57709</v>
      </c>
      <c r="P64" s="75"/>
      <c r="AC64" s="75"/>
    </row>
    <row r="65" spans="1:29" ht="12.75">
      <c r="A65" s="70"/>
      <c r="B65" s="13">
        <f>HYPERLINK("http://rucoecom.danfoss.com/online/index.html?cartCodes="&amp;C65,C65)</f>
        <v>0</v>
      </c>
      <c r="C65" s="71" t="s">
        <v>191</v>
      </c>
      <c r="D65" s="72">
        <v>40</v>
      </c>
      <c r="E65" s="73">
        <v>10</v>
      </c>
      <c r="F65" s="15" t="s">
        <v>167</v>
      </c>
      <c r="G65" s="49">
        <v>1.5</v>
      </c>
      <c r="H65" s="15" t="s">
        <v>122</v>
      </c>
      <c r="I65" s="15" t="s">
        <v>186</v>
      </c>
      <c r="J65" s="15">
        <v>1</v>
      </c>
      <c r="K65" s="15" t="s">
        <v>28</v>
      </c>
      <c r="L65" s="53">
        <f>N65*курс!$A$1</f>
        <v>66019.08</v>
      </c>
      <c r="M65" s="53">
        <f>L65*1.18</f>
        <v>77902.5144</v>
      </c>
      <c r="N65" s="74">
        <v>1082.28</v>
      </c>
      <c r="O65" s="74">
        <f>N65*1.18</f>
        <v>1277.0903999999998</v>
      </c>
      <c r="P65" s="75"/>
      <c r="AC65" s="75"/>
    </row>
    <row r="66" spans="1:29" ht="12.75">
      <c r="A66" s="70"/>
      <c r="B66" s="13">
        <f>HYPERLINK("http://rucoecom.danfoss.com/online/index.html?cartCodes="&amp;C66,C66)</f>
        <v>0</v>
      </c>
      <c r="C66" s="71" t="s">
        <v>192</v>
      </c>
      <c r="D66" s="72">
        <v>50</v>
      </c>
      <c r="E66" s="73">
        <v>15</v>
      </c>
      <c r="F66" s="15" t="s">
        <v>169</v>
      </c>
      <c r="G66" s="49">
        <v>1.5</v>
      </c>
      <c r="H66" s="15" t="s">
        <v>122</v>
      </c>
      <c r="I66" s="15" t="s">
        <v>186</v>
      </c>
      <c r="J66" s="15">
        <v>1</v>
      </c>
      <c r="K66" s="15" t="s">
        <v>28</v>
      </c>
      <c r="L66" s="53">
        <f>N66*курс!$A$1</f>
        <v>79374.66399999999</v>
      </c>
      <c r="M66" s="53">
        <f>L66*1.18</f>
        <v>93662.10351999999</v>
      </c>
      <c r="N66" s="74">
        <v>1301.224</v>
      </c>
      <c r="O66" s="74">
        <f>N66*1.18</f>
        <v>1535.4443199999998</v>
      </c>
      <c r="P66" s="75"/>
      <c r="AC66" s="75"/>
    </row>
    <row r="67" spans="1:29" ht="12.75">
      <c r="A67" s="70"/>
      <c r="B67" s="13">
        <f>HYPERLINK("http://rucoecom.danfoss.com/online/index.html?cartCodes="&amp;C67,C67)</f>
        <v>0</v>
      </c>
      <c r="C67" s="71" t="s">
        <v>193</v>
      </c>
      <c r="D67" s="72">
        <v>65</v>
      </c>
      <c r="E67" s="73">
        <v>25</v>
      </c>
      <c r="F67" s="15" t="s">
        <v>167</v>
      </c>
      <c r="G67" s="49">
        <v>1.5</v>
      </c>
      <c r="H67" s="15" t="s">
        <v>122</v>
      </c>
      <c r="I67" s="15" t="s">
        <v>186</v>
      </c>
      <c r="J67" s="15">
        <v>1</v>
      </c>
      <c r="K67" s="15" t="s">
        <v>28</v>
      </c>
      <c r="L67" s="53">
        <f>N67*курс!$A$1</f>
        <v>105298.53549999998</v>
      </c>
      <c r="M67" s="53">
        <f>L67*1.18</f>
        <v>124252.27188999997</v>
      </c>
      <c r="N67" s="74">
        <v>1726.2054999999998</v>
      </c>
      <c r="O67" s="74">
        <f>N67*1.18</f>
        <v>2036.9224899999997</v>
      </c>
      <c r="P67" s="75"/>
      <c r="AC67" s="75"/>
    </row>
    <row r="68" spans="1:29" ht="12.75">
      <c r="A68" s="70"/>
      <c r="B68" s="13">
        <f>HYPERLINK("http://rucoecom.danfoss.com/online/index.html?cartCodes="&amp;C68,C68)</f>
        <v>0</v>
      </c>
      <c r="C68" s="71" t="s">
        <v>194</v>
      </c>
      <c r="D68" s="72">
        <v>80</v>
      </c>
      <c r="E68" s="73">
        <v>40</v>
      </c>
      <c r="F68" s="15" t="s">
        <v>167</v>
      </c>
      <c r="G68" s="49">
        <v>1.5</v>
      </c>
      <c r="H68" s="15" t="s">
        <v>122</v>
      </c>
      <c r="I68" s="15" t="s">
        <v>186</v>
      </c>
      <c r="J68" s="15">
        <v>1</v>
      </c>
      <c r="K68" s="15" t="s">
        <v>28</v>
      </c>
      <c r="L68" s="53">
        <f>N68*курс!$A$1</f>
        <v>124829.18000000001</v>
      </c>
      <c r="M68" s="53">
        <f>L68*1.18</f>
        <v>147298.4324</v>
      </c>
      <c r="N68" s="74">
        <v>2046.38</v>
      </c>
      <c r="O68" s="74">
        <f>N68*1.18</f>
        <v>2414.7284</v>
      </c>
      <c r="P68" s="75"/>
      <c r="AC68" s="75"/>
    </row>
    <row r="69" spans="1:29" ht="12.75">
      <c r="A69" s="70"/>
      <c r="B69" s="13">
        <f>HYPERLINK("http://rucoecom.danfoss.com/online/index.html?cartCodes="&amp;C69,C69)</f>
        <v>0</v>
      </c>
      <c r="C69" s="71" t="s">
        <v>195</v>
      </c>
      <c r="D69" s="72">
        <v>100</v>
      </c>
      <c r="E69" s="73">
        <v>60</v>
      </c>
      <c r="F69" s="15" t="s">
        <v>173</v>
      </c>
      <c r="G69" s="49">
        <v>1.5</v>
      </c>
      <c r="H69" s="15" t="s">
        <v>122</v>
      </c>
      <c r="I69" s="15" t="s">
        <v>186</v>
      </c>
      <c r="J69" s="15">
        <v>1</v>
      </c>
      <c r="K69" s="15" t="s">
        <v>28</v>
      </c>
      <c r="L69" s="53">
        <f>N69*курс!$A$1</f>
        <v>167921.8065</v>
      </c>
      <c r="M69" s="53">
        <f>L69*1.18</f>
        <v>198147.73167</v>
      </c>
      <c r="N69" s="74">
        <v>2752.8165</v>
      </c>
      <c r="O69" s="74">
        <f>N69*1.18</f>
        <v>3248.32347</v>
      </c>
      <c r="P69" s="75"/>
      <c r="AC69" s="75"/>
    </row>
    <row r="70" spans="1:29" ht="12.75">
      <c r="A70" s="70"/>
      <c r="B70" s="13">
        <f>HYPERLINK("http://rucoecom.danfoss.com/online/index.html?cartCodes="&amp;C70,C70)</f>
        <v>0</v>
      </c>
      <c r="C70" s="71" t="s">
        <v>196</v>
      </c>
      <c r="D70" s="72">
        <v>15</v>
      </c>
      <c r="E70" s="73">
        <v>0.6000000000000001</v>
      </c>
      <c r="F70" s="15" t="s">
        <v>120</v>
      </c>
      <c r="G70" s="49">
        <v>1.5</v>
      </c>
      <c r="H70" s="15" t="s">
        <v>129</v>
      </c>
      <c r="I70" s="15" t="s">
        <v>186</v>
      </c>
      <c r="J70" s="15">
        <v>1</v>
      </c>
      <c r="K70" s="15" t="s">
        <v>28</v>
      </c>
      <c r="L70" s="53">
        <f>N70*курс!$A$1</f>
        <v>27940.4888</v>
      </c>
      <c r="M70" s="53">
        <f>L70*1.18</f>
        <v>32969.776783999994</v>
      </c>
      <c r="N70" s="74">
        <v>458.0408</v>
      </c>
      <c r="O70" s="74">
        <f>N70*1.18</f>
        <v>540.4881439999999</v>
      </c>
      <c r="P70" s="75"/>
      <c r="AC70" s="75"/>
    </row>
    <row r="71" spans="1:29" ht="12.75">
      <c r="A71" s="70"/>
      <c r="B71" s="13">
        <f>HYPERLINK("http://rucoecom.danfoss.com/online/index.html?cartCodes="&amp;C71,C71)</f>
        <v>0</v>
      </c>
      <c r="C71" s="71" t="s">
        <v>197</v>
      </c>
      <c r="D71" s="72">
        <v>15</v>
      </c>
      <c r="E71" s="73">
        <v>1.5</v>
      </c>
      <c r="F71" s="15" t="s">
        <v>120</v>
      </c>
      <c r="G71" s="49">
        <v>1.5</v>
      </c>
      <c r="H71" s="15" t="s">
        <v>129</v>
      </c>
      <c r="I71" s="15" t="s">
        <v>186</v>
      </c>
      <c r="J71" s="15">
        <v>1</v>
      </c>
      <c r="K71" s="15" t="s">
        <v>28</v>
      </c>
      <c r="L71" s="53">
        <f>N71*курс!$A$1</f>
        <v>27750.7788</v>
      </c>
      <c r="M71" s="53">
        <f>L71*1.18</f>
        <v>32745.918984</v>
      </c>
      <c r="N71" s="74">
        <v>454.9308</v>
      </c>
      <c r="O71" s="74">
        <f>N71*1.18</f>
        <v>536.8183439999999</v>
      </c>
      <c r="P71" s="75"/>
      <c r="AC71" s="75"/>
    </row>
    <row r="72" spans="1:29" ht="12.75">
      <c r="A72" s="70"/>
      <c r="B72" s="13">
        <f>HYPERLINK("http://rucoecom.danfoss.com/online/index.html?cartCodes="&amp;C72,C72)</f>
        <v>0</v>
      </c>
      <c r="C72" s="71" t="s">
        <v>198</v>
      </c>
      <c r="D72" s="72">
        <v>20</v>
      </c>
      <c r="E72" s="73">
        <v>2.5</v>
      </c>
      <c r="F72" s="15" t="s">
        <v>127</v>
      </c>
      <c r="G72" s="49">
        <v>1.5</v>
      </c>
      <c r="H72" s="15" t="s">
        <v>129</v>
      </c>
      <c r="I72" s="15" t="s">
        <v>186</v>
      </c>
      <c r="J72" s="15">
        <v>1</v>
      </c>
      <c r="K72" s="15" t="s">
        <v>28</v>
      </c>
      <c r="L72" s="53">
        <f>N72*курс!$A$1</f>
        <v>27993.6076</v>
      </c>
      <c r="M72" s="53">
        <f>L72*1.18</f>
        <v>33032.456968</v>
      </c>
      <c r="N72" s="74">
        <v>458.91159999999996</v>
      </c>
      <c r="O72" s="74">
        <f>N72*1.18</f>
        <v>541.515688</v>
      </c>
      <c r="P72" s="75"/>
      <c r="AC72" s="75"/>
    </row>
    <row r="73" spans="1:29" ht="12.75">
      <c r="A73" s="70"/>
      <c r="B73" s="13">
        <f>HYPERLINK("http://rucoecom.danfoss.com/online/index.html?cartCodes="&amp;C73,C73)</f>
        <v>0</v>
      </c>
      <c r="C73" s="71" t="s">
        <v>199</v>
      </c>
      <c r="D73" s="72">
        <v>25</v>
      </c>
      <c r="E73" s="73">
        <v>3.5</v>
      </c>
      <c r="F73" s="15" t="s">
        <v>164</v>
      </c>
      <c r="G73" s="49">
        <v>1.5</v>
      </c>
      <c r="H73" s="15" t="s">
        <v>129</v>
      </c>
      <c r="I73" s="15" t="s">
        <v>186</v>
      </c>
      <c r="J73" s="15">
        <v>1</v>
      </c>
      <c r="K73" s="15" t="s">
        <v>28</v>
      </c>
      <c r="L73" s="53">
        <f>N73*курс!$A$1</f>
        <v>43168.510500000004</v>
      </c>
      <c r="M73" s="53">
        <f>L73*1.18</f>
        <v>50938.842390000005</v>
      </c>
      <c r="N73" s="74">
        <v>707.6805</v>
      </c>
      <c r="O73" s="74">
        <f>N73*1.18</f>
        <v>835.06299</v>
      </c>
      <c r="P73" s="75"/>
      <c r="AC73" s="75"/>
    </row>
    <row r="74" spans="1:29" ht="12.75">
      <c r="A74" s="70"/>
      <c r="B74" s="13">
        <f>HYPERLINK("http://rucoecom.danfoss.com/online/index.html?cartCodes="&amp;C74,C74)</f>
        <v>0</v>
      </c>
      <c r="C74" s="71" t="s">
        <v>200</v>
      </c>
      <c r="D74" s="72">
        <v>25</v>
      </c>
      <c r="E74" s="73">
        <v>6</v>
      </c>
      <c r="F74" s="15" t="s">
        <v>164</v>
      </c>
      <c r="G74" s="49">
        <v>1.5</v>
      </c>
      <c r="H74" s="15" t="s">
        <v>129</v>
      </c>
      <c r="I74" s="15" t="s">
        <v>186</v>
      </c>
      <c r="J74" s="15">
        <v>1</v>
      </c>
      <c r="K74" s="15" t="s">
        <v>28</v>
      </c>
      <c r="L74" s="53">
        <f>N74*курс!$A$1</f>
        <v>44022.205500000004</v>
      </c>
      <c r="M74" s="53">
        <f>L74*1.18</f>
        <v>51946.20249</v>
      </c>
      <c r="N74" s="74">
        <v>721.6755</v>
      </c>
      <c r="O74" s="74">
        <f>N74*1.18</f>
        <v>851.57709</v>
      </c>
      <c r="P74" s="75"/>
      <c r="AC74" s="75"/>
    </row>
    <row r="75" spans="1:29" ht="12.75">
      <c r="A75" s="70"/>
      <c r="B75" s="13">
        <f>HYPERLINK("http://rucoecom.danfoss.com/online/index.html?cartCodes="&amp;C75,C75)</f>
        <v>0</v>
      </c>
      <c r="C75" s="71" t="s">
        <v>201</v>
      </c>
      <c r="D75" s="72">
        <v>40</v>
      </c>
      <c r="E75" s="73">
        <v>10</v>
      </c>
      <c r="F75" s="15" t="s">
        <v>167</v>
      </c>
      <c r="G75" s="49">
        <v>1.5</v>
      </c>
      <c r="H75" s="15" t="s">
        <v>129</v>
      </c>
      <c r="I75" s="15" t="s">
        <v>186</v>
      </c>
      <c r="J75" s="15">
        <v>1</v>
      </c>
      <c r="K75" s="15" t="s">
        <v>28</v>
      </c>
      <c r="L75" s="53">
        <f>N75*курс!$A$1</f>
        <v>66019.08</v>
      </c>
      <c r="M75" s="53">
        <f>L75*1.18</f>
        <v>77902.5144</v>
      </c>
      <c r="N75" s="74">
        <v>1082.28</v>
      </c>
      <c r="O75" s="74">
        <f>N75*1.18</f>
        <v>1277.0903999999998</v>
      </c>
      <c r="P75" s="75"/>
      <c r="AC75" s="75"/>
    </row>
    <row r="76" spans="1:29" ht="12.75">
      <c r="A76" s="70"/>
      <c r="B76" s="13">
        <f>HYPERLINK("http://rucoecom.danfoss.com/online/index.html?cartCodes="&amp;C76,C76)</f>
        <v>0</v>
      </c>
      <c r="C76" s="71" t="s">
        <v>202</v>
      </c>
      <c r="D76" s="72">
        <v>50</v>
      </c>
      <c r="E76" s="73">
        <v>15</v>
      </c>
      <c r="F76" s="15" t="s">
        <v>169</v>
      </c>
      <c r="G76" s="49">
        <v>1.5</v>
      </c>
      <c r="H76" s="15" t="s">
        <v>129</v>
      </c>
      <c r="I76" s="15" t="s">
        <v>186</v>
      </c>
      <c r="J76" s="15">
        <v>1</v>
      </c>
      <c r="K76" s="15" t="s">
        <v>28</v>
      </c>
      <c r="L76" s="53">
        <f>N76*курс!$A$1</f>
        <v>79374.66399999999</v>
      </c>
      <c r="M76" s="53">
        <f>L76*1.18</f>
        <v>93662.10351999999</v>
      </c>
      <c r="N76" s="74">
        <v>1301.224</v>
      </c>
      <c r="O76" s="74">
        <f>N76*1.18</f>
        <v>1535.4443199999998</v>
      </c>
      <c r="P76" s="75"/>
      <c r="AC76" s="75"/>
    </row>
    <row r="77" spans="1:29" ht="12.75">
      <c r="A77" s="70"/>
      <c r="B77" s="13">
        <f>HYPERLINK("http://rucoecom.danfoss.com/online/index.html?cartCodes="&amp;C77,C77)</f>
        <v>0</v>
      </c>
      <c r="C77" s="71" t="s">
        <v>203</v>
      </c>
      <c r="D77" s="72">
        <v>65</v>
      </c>
      <c r="E77" s="73">
        <v>25</v>
      </c>
      <c r="F77" s="15" t="s">
        <v>167</v>
      </c>
      <c r="G77" s="49">
        <v>1.5</v>
      </c>
      <c r="H77" s="15" t="s">
        <v>129</v>
      </c>
      <c r="I77" s="15" t="s">
        <v>186</v>
      </c>
      <c r="J77" s="15">
        <v>1</v>
      </c>
      <c r="K77" s="15" t="s">
        <v>28</v>
      </c>
      <c r="L77" s="53">
        <f>N77*курс!$A$1</f>
        <v>105298.53549999998</v>
      </c>
      <c r="M77" s="53">
        <f>L77*1.18</f>
        <v>124252.27188999997</v>
      </c>
      <c r="N77" s="74">
        <v>1726.2054999999998</v>
      </c>
      <c r="O77" s="74">
        <f>N77*1.18</f>
        <v>2036.9224899999997</v>
      </c>
      <c r="P77" s="75"/>
      <c r="AC77" s="75"/>
    </row>
    <row r="78" spans="1:29" ht="12.75">
      <c r="A78" s="70"/>
      <c r="B78" s="13">
        <f>HYPERLINK("http://rucoecom.danfoss.com/online/index.html?cartCodes="&amp;C78,C78)</f>
        <v>0</v>
      </c>
      <c r="C78" s="71" t="s">
        <v>204</v>
      </c>
      <c r="D78" s="72">
        <v>80</v>
      </c>
      <c r="E78" s="73">
        <v>40</v>
      </c>
      <c r="F78" s="15" t="s">
        <v>167</v>
      </c>
      <c r="G78" s="49">
        <v>1.5</v>
      </c>
      <c r="H78" s="15" t="s">
        <v>129</v>
      </c>
      <c r="I78" s="15" t="s">
        <v>186</v>
      </c>
      <c r="J78" s="15">
        <v>1</v>
      </c>
      <c r="K78" s="15" t="s">
        <v>28</v>
      </c>
      <c r="L78" s="53">
        <f>N78*курс!$A$1</f>
        <v>124829.18000000001</v>
      </c>
      <c r="M78" s="53">
        <f>L78*1.18</f>
        <v>147298.4324</v>
      </c>
      <c r="N78" s="74">
        <v>2046.38</v>
      </c>
      <c r="O78" s="74">
        <f>N78*1.18</f>
        <v>2414.7284</v>
      </c>
      <c r="P78" s="75"/>
      <c r="AC78" s="75"/>
    </row>
    <row r="79" spans="1:29" ht="12.75">
      <c r="A79" s="70"/>
      <c r="B79" s="13">
        <f>HYPERLINK("http://rucoecom.danfoss.com/online/index.html?cartCodes="&amp;C79,C79)</f>
        <v>0</v>
      </c>
      <c r="C79" s="71" t="s">
        <v>205</v>
      </c>
      <c r="D79" s="72">
        <v>100</v>
      </c>
      <c r="E79" s="73">
        <v>60</v>
      </c>
      <c r="F79" s="15" t="s">
        <v>173</v>
      </c>
      <c r="G79" s="49">
        <v>1.5</v>
      </c>
      <c r="H79" s="15" t="s">
        <v>129</v>
      </c>
      <c r="I79" s="15" t="s">
        <v>186</v>
      </c>
      <c r="J79" s="15">
        <v>1</v>
      </c>
      <c r="K79" s="15" t="s">
        <v>28</v>
      </c>
      <c r="L79" s="53">
        <f>N79*курс!$A$1</f>
        <v>167921.8065</v>
      </c>
      <c r="M79" s="53">
        <f>L79*1.18</f>
        <v>198147.73167</v>
      </c>
      <c r="N79" s="74">
        <v>2752.8165</v>
      </c>
      <c r="O79" s="74">
        <f>N79*1.18</f>
        <v>3248.32347</v>
      </c>
      <c r="P79" s="75"/>
      <c r="AC79" s="75"/>
    </row>
    <row r="80" spans="1:29" ht="18" customHeight="1">
      <c r="A80" s="76" t="s">
        <v>206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8"/>
      <c r="P80" s="75"/>
      <c r="AC80" s="75"/>
    </row>
    <row r="81" spans="1:29" ht="12.75">
      <c r="A81" s="42"/>
      <c r="B81" s="13">
        <f>HYPERLINK("http://rucoecom.danfoss.com/online/index.html?cartCodes="&amp;C81,C81)</f>
        <v>0</v>
      </c>
      <c r="C81" s="81" t="s">
        <v>207</v>
      </c>
      <c r="D81" s="82">
        <v>15</v>
      </c>
      <c r="E81" s="83">
        <v>0.6000000000000001</v>
      </c>
      <c r="F81" s="15" t="s">
        <v>120</v>
      </c>
      <c r="G81" s="49">
        <v>1.5</v>
      </c>
      <c r="H81" s="15" t="s">
        <v>122</v>
      </c>
      <c r="I81" s="15" t="s">
        <v>160</v>
      </c>
      <c r="J81" s="15">
        <v>1</v>
      </c>
      <c r="K81" s="15" t="s">
        <v>28</v>
      </c>
      <c r="L81" s="53">
        <f>N81*курс!$A$1</f>
        <v>25169.21</v>
      </c>
      <c r="M81" s="53">
        <f>L81*1.18</f>
        <v>29699.667799999996</v>
      </c>
      <c r="N81" s="74">
        <v>412.61</v>
      </c>
      <c r="O81" s="74">
        <f>N81*1.18</f>
        <v>486.8798</v>
      </c>
      <c r="P81" s="75"/>
      <c r="AC81" s="75"/>
    </row>
    <row r="82" spans="1:29" ht="12.75">
      <c r="A82" s="42"/>
      <c r="B82" s="13">
        <f>HYPERLINK("http://rucoecom.danfoss.com/online/index.html?cartCodes="&amp;C82,C82)</f>
        <v>0</v>
      </c>
      <c r="C82" s="81" t="s">
        <v>208</v>
      </c>
      <c r="D82" s="82">
        <v>15</v>
      </c>
      <c r="E82" s="83">
        <v>1.5</v>
      </c>
      <c r="F82" s="15" t="s">
        <v>120</v>
      </c>
      <c r="G82" s="49">
        <v>1.5</v>
      </c>
      <c r="H82" s="15" t="s">
        <v>122</v>
      </c>
      <c r="I82" s="15" t="s">
        <v>160</v>
      </c>
      <c r="J82" s="15">
        <v>1</v>
      </c>
      <c r="K82" s="15" t="s">
        <v>28</v>
      </c>
      <c r="L82" s="53">
        <f>N82*курс!$A$1</f>
        <v>24967.91</v>
      </c>
      <c r="M82" s="53">
        <f>L82*1.18</f>
        <v>29462.1338</v>
      </c>
      <c r="N82" s="74">
        <v>409.31</v>
      </c>
      <c r="O82" s="74">
        <f>N82*1.18</f>
        <v>482.9858</v>
      </c>
      <c r="P82" s="75"/>
      <c r="AC82" s="75"/>
    </row>
    <row r="83" spans="1:29" ht="12.75">
      <c r="A83" s="42"/>
      <c r="B83" s="13">
        <f>HYPERLINK("http://rucoecom.danfoss.com/online/index.html?cartCodes="&amp;C83,C83)</f>
        <v>0</v>
      </c>
      <c r="C83" s="81" t="s">
        <v>209</v>
      </c>
      <c r="D83" s="82">
        <v>20</v>
      </c>
      <c r="E83" s="83">
        <v>2.5</v>
      </c>
      <c r="F83" s="15" t="s">
        <v>127</v>
      </c>
      <c r="G83" s="49">
        <v>1.5</v>
      </c>
      <c r="H83" s="15" t="s">
        <v>122</v>
      </c>
      <c r="I83" s="15" t="s">
        <v>160</v>
      </c>
      <c r="J83" s="15">
        <v>1</v>
      </c>
      <c r="K83" s="15" t="s">
        <v>28</v>
      </c>
      <c r="L83" s="53">
        <f>N83*курс!$A$1</f>
        <v>25169.21</v>
      </c>
      <c r="M83" s="53">
        <f>L83*1.18</f>
        <v>29699.667799999996</v>
      </c>
      <c r="N83" s="74">
        <v>412.61</v>
      </c>
      <c r="O83" s="74">
        <f>N83*1.18</f>
        <v>486.8798</v>
      </c>
      <c r="P83" s="75"/>
      <c r="AC83" s="75"/>
    </row>
    <row r="84" spans="1:29" ht="12.75">
      <c r="A84" s="42"/>
      <c r="B84" s="13">
        <f>HYPERLINK("http://rucoecom.danfoss.com/online/index.html?cartCodes="&amp;C84,C84)</f>
        <v>0</v>
      </c>
      <c r="C84" s="81" t="s">
        <v>210</v>
      </c>
      <c r="D84" s="82">
        <v>25</v>
      </c>
      <c r="E84" s="83">
        <v>3.5</v>
      </c>
      <c r="F84" s="15" t="s">
        <v>164</v>
      </c>
      <c r="G84" s="49">
        <v>1.5</v>
      </c>
      <c r="H84" s="15" t="s">
        <v>122</v>
      </c>
      <c r="I84" s="15" t="s">
        <v>160</v>
      </c>
      <c r="J84" s="15">
        <v>1</v>
      </c>
      <c r="K84" s="15" t="s">
        <v>28</v>
      </c>
      <c r="L84" s="53">
        <f>N84*курс!$A$1</f>
        <v>39302.909999999996</v>
      </c>
      <c r="M84" s="53">
        <f>L84*1.18</f>
        <v>46377.43379999999</v>
      </c>
      <c r="N84" s="74">
        <v>644.31</v>
      </c>
      <c r="O84" s="74">
        <f>N84*1.18</f>
        <v>760.2857999999999</v>
      </c>
      <c r="P84" s="75"/>
      <c r="AC84" s="75"/>
    </row>
    <row r="85" spans="1:29" ht="12.75">
      <c r="A85" s="42"/>
      <c r="B85" s="13">
        <f>HYPERLINK("http://rucoecom.danfoss.com/online/index.html?cartCodes="&amp;C85,C85)</f>
        <v>0</v>
      </c>
      <c r="C85" s="81" t="s">
        <v>211</v>
      </c>
      <c r="D85" s="82">
        <v>25</v>
      </c>
      <c r="E85" s="83">
        <v>6</v>
      </c>
      <c r="F85" s="15" t="s">
        <v>164</v>
      </c>
      <c r="G85" s="49">
        <v>1.5</v>
      </c>
      <c r="H85" s="15" t="s">
        <v>122</v>
      </c>
      <c r="I85" s="15" t="s">
        <v>160</v>
      </c>
      <c r="J85" s="15">
        <v>1</v>
      </c>
      <c r="K85" s="15" t="s">
        <v>28</v>
      </c>
      <c r="L85" s="53">
        <f>N85*курс!$A$1</f>
        <v>40145.93</v>
      </c>
      <c r="M85" s="53">
        <f>L85*1.18</f>
        <v>47372.1974</v>
      </c>
      <c r="N85" s="74">
        <v>658.13</v>
      </c>
      <c r="O85" s="74">
        <f>N85*1.18</f>
        <v>776.5934</v>
      </c>
      <c r="P85" s="75"/>
      <c r="AC85" s="75"/>
    </row>
    <row r="86" spans="1:29" ht="12.75">
      <c r="A86" s="42"/>
      <c r="B86" s="13">
        <f>HYPERLINK("http://rucoecom.danfoss.com/online/index.html?cartCodes="&amp;C86,C86)</f>
        <v>0</v>
      </c>
      <c r="C86" s="81" t="s">
        <v>212</v>
      </c>
      <c r="D86" s="82">
        <v>40</v>
      </c>
      <c r="E86" s="83">
        <v>10</v>
      </c>
      <c r="F86" s="15" t="s">
        <v>167</v>
      </c>
      <c r="G86" s="49">
        <v>1.5</v>
      </c>
      <c r="H86" s="15" t="s">
        <v>122</v>
      </c>
      <c r="I86" s="15" t="s">
        <v>160</v>
      </c>
      <c r="J86" s="15">
        <v>1</v>
      </c>
      <c r="K86" s="15" t="s">
        <v>28</v>
      </c>
      <c r="L86" s="53">
        <f>N86*курс!$A$1</f>
        <v>62548.18000000001</v>
      </c>
      <c r="M86" s="53">
        <f>L86*1.18</f>
        <v>73806.8524</v>
      </c>
      <c r="N86" s="74">
        <v>1025.38</v>
      </c>
      <c r="O86" s="74">
        <f>N86*1.18</f>
        <v>1209.9484</v>
      </c>
      <c r="P86" s="75"/>
      <c r="AC86" s="75"/>
    </row>
    <row r="87" spans="1:29" ht="12.75">
      <c r="A87" s="42"/>
      <c r="B87" s="13">
        <f>HYPERLINK("http://rucoecom.danfoss.com/online/index.html?cartCodes="&amp;C87,C87)</f>
        <v>0</v>
      </c>
      <c r="C87" s="81" t="s">
        <v>213</v>
      </c>
      <c r="D87" s="82">
        <v>50</v>
      </c>
      <c r="E87" s="83">
        <v>15</v>
      </c>
      <c r="F87" s="15" t="s">
        <v>169</v>
      </c>
      <c r="G87" s="49">
        <v>1.5</v>
      </c>
      <c r="H87" s="15" t="s">
        <v>122</v>
      </c>
      <c r="I87" s="15" t="s">
        <v>160</v>
      </c>
      <c r="J87" s="15">
        <v>1</v>
      </c>
      <c r="K87" s="15" t="s">
        <v>28</v>
      </c>
      <c r="L87" s="53">
        <f>N87*курс!$A$1</f>
        <v>77698.32299999999</v>
      </c>
      <c r="M87" s="53">
        <f>L87*1.18</f>
        <v>91684.02113999998</v>
      </c>
      <c r="N87" s="74">
        <v>1273.743</v>
      </c>
      <c r="O87" s="74">
        <f>N87*1.18</f>
        <v>1503.0167399999998</v>
      </c>
      <c r="P87" s="75"/>
      <c r="AC87" s="75"/>
    </row>
    <row r="88" spans="1:29" ht="12.75">
      <c r="A88" s="42"/>
      <c r="B88" s="13">
        <f>HYPERLINK("http://rucoecom.danfoss.com/online/index.html?cartCodes="&amp;C88,C88)</f>
        <v>0</v>
      </c>
      <c r="C88" s="81" t="s">
        <v>214</v>
      </c>
      <c r="D88" s="82">
        <v>65</v>
      </c>
      <c r="E88" s="83">
        <v>25</v>
      </c>
      <c r="F88" s="15" t="s">
        <v>167</v>
      </c>
      <c r="G88" s="49">
        <v>1.5</v>
      </c>
      <c r="H88" s="15" t="s">
        <v>122</v>
      </c>
      <c r="I88" s="15" t="s">
        <v>160</v>
      </c>
      <c r="J88" s="15">
        <v>1</v>
      </c>
      <c r="K88" s="15" t="s">
        <v>28</v>
      </c>
      <c r="L88" s="53">
        <f>N88*курс!$A$1</f>
        <v>102539.68849999999</v>
      </c>
      <c r="M88" s="53">
        <f>L88*1.18</f>
        <v>120996.83242999998</v>
      </c>
      <c r="N88" s="74">
        <v>1680.9784999999997</v>
      </c>
      <c r="O88" s="74">
        <f>N88*1.18</f>
        <v>1983.5546299999996</v>
      </c>
      <c r="P88" s="75"/>
      <c r="AC88" s="75"/>
    </row>
    <row r="89" spans="1:29" ht="12.75">
      <c r="A89" s="42"/>
      <c r="B89" s="13">
        <f>HYPERLINK("http://rucoecom.danfoss.com/online/index.html?cartCodes="&amp;C89,C89)</f>
        <v>0</v>
      </c>
      <c r="C89" s="81" t="s">
        <v>215</v>
      </c>
      <c r="D89" s="82">
        <v>80</v>
      </c>
      <c r="E89" s="83">
        <v>40</v>
      </c>
      <c r="F89" s="15" t="s">
        <v>167</v>
      </c>
      <c r="G89" s="49">
        <v>1.5</v>
      </c>
      <c r="H89" s="15" t="s">
        <v>122</v>
      </c>
      <c r="I89" s="15" t="s">
        <v>160</v>
      </c>
      <c r="J89" s="15">
        <v>1</v>
      </c>
      <c r="K89" s="15" t="s">
        <v>28</v>
      </c>
      <c r="L89" s="53">
        <f>N89*курс!$A$1</f>
        <v>121819.13500000001</v>
      </c>
      <c r="M89" s="53">
        <f>L89*1.18</f>
        <v>143746.5793</v>
      </c>
      <c r="N89" s="74">
        <v>1997.035</v>
      </c>
      <c r="O89" s="74">
        <f>N89*1.18</f>
        <v>2356.5013</v>
      </c>
      <c r="P89" s="75"/>
      <c r="AC89" s="75"/>
    </row>
    <row r="90" spans="1:29" ht="12.75">
      <c r="A90" s="42"/>
      <c r="B90" s="13">
        <f>HYPERLINK("http://rucoecom.danfoss.com/online/index.html?cartCodes="&amp;C90,C90)</f>
        <v>0</v>
      </c>
      <c r="C90" s="81" t="s">
        <v>216</v>
      </c>
      <c r="D90" s="82">
        <v>100</v>
      </c>
      <c r="E90" s="83">
        <v>60</v>
      </c>
      <c r="F90" s="15" t="s">
        <v>173</v>
      </c>
      <c r="G90" s="49">
        <v>1.5</v>
      </c>
      <c r="H90" s="15" t="s">
        <v>122</v>
      </c>
      <c r="I90" s="15" t="s">
        <v>160</v>
      </c>
      <c r="J90" s="15">
        <v>1</v>
      </c>
      <c r="K90" s="15" t="s">
        <v>28</v>
      </c>
      <c r="L90" s="53">
        <f>N90*курс!$A$1</f>
        <v>164357.51549999998</v>
      </c>
      <c r="M90" s="53">
        <f>L90*1.18</f>
        <v>193941.86828999995</v>
      </c>
      <c r="N90" s="74">
        <v>2694.3855</v>
      </c>
      <c r="O90" s="74">
        <f>N90*1.18</f>
        <v>3179.3748899999996</v>
      </c>
      <c r="P90" s="75"/>
      <c r="AC90" s="75"/>
    </row>
    <row r="91" spans="1:29" ht="12.75">
      <c r="A91" s="42"/>
      <c r="B91" s="13">
        <f>HYPERLINK("http://rucoecom.danfoss.com/online/index.html?cartCodes="&amp;C91,C91)</f>
        <v>0</v>
      </c>
      <c r="C91" s="81" t="s">
        <v>217</v>
      </c>
      <c r="D91" s="82">
        <v>15</v>
      </c>
      <c r="E91" s="83">
        <v>0.6000000000000001</v>
      </c>
      <c r="F91" s="15" t="s">
        <v>120</v>
      </c>
      <c r="G91" s="49">
        <v>1.5</v>
      </c>
      <c r="H91" s="15" t="s">
        <v>129</v>
      </c>
      <c r="I91" s="15" t="s">
        <v>160</v>
      </c>
      <c r="J91" s="15">
        <v>1</v>
      </c>
      <c r="K91" s="15" t="s">
        <v>28</v>
      </c>
      <c r="L91" s="53">
        <f>N91*курс!$A$1</f>
        <v>25169.21</v>
      </c>
      <c r="M91" s="53">
        <f>L91*1.18</f>
        <v>29699.667799999996</v>
      </c>
      <c r="N91" s="74">
        <v>412.61</v>
      </c>
      <c r="O91" s="74">
        <f>N91*1.18</f>
        <v>486.8798</v>
      </c>
      <c r="P91" s="75"/>
      <c r="AC91" s="75"/>
    </row>
    <row r="92" spans="1:29" ht="12.75">
      <c r="A92" s="42"/>
      <c r="B92" s="13">
        <f>HYPERLINK("http://rucoecom.danfoss.com/online/index.html?cartCodes="&amp;C92,C92)</f>
        <v>0</v>
      </c>
      <c r="C92" s="81" t="s">
        <v>218</v>
      </c>
      <c r="D92" s="82">
        <v>15</v>
      </c>
      <c r="E92" s="83">
        <v>1.5</v>
      </c>
      <c r="F92" s="15" t="s">
        <v>120</v>
      </c>
      <c r="G92" s="49">
        <v>1.5</v>
      </c>
      <c r="H92" s="15" t="s">
        <v>129</v>
      </c>
      <c r="I92" s="15" t="s">
        <v>160</v>
      </c>
      <c r="J92" s="15">
        <v>1</v>
      </c>
      <c r="K92" s="15" t="s">
        <v>28</v>
      </c>
      <c r="L92" s="53">
        <f>N92*курс!$A$1</f>
        <v>24967.91</v>
      </c>
      <c r="M92" s="53">
        <f>L92*1.18</f>
        <v>29462.1338</v>
      </c>
      <c r="N92" s="74">
        <v>409.31</v>
      </c>
      <c r="O92" s="74">
        <f>N92*1.18</f>
        <v>482.9858</v>
      </c>
      <c r="P92" s="75"/>
      <c r="AC92" s="75"/>
    </row>
    <row r="93" spans="1:29" ht="12.75">
      <c r="A93" s="42"/>
      <c r="B93" s="13">
        <f>HYPERLINK("http://rucoecom.danfoss.com/online/index.html?cartCodes="&amp;C93,C93)</f>
        <v>0</v>
      </c>
      <c r="C93" s="81" t="s">
        <v>219</v>
      </c>
      <c r="D93" s="82">
        <v>20</v>
      </c>
      <c r="E93" s="83">
        <v>2.5</v>
      </c>
      <c r="F93" s="15" t="s">
        <v>127</v>
      </c>
      <c r="G93" s="49">
        <v>1.5</v>
      </c>
      <c r="H93" s="15" t="s">
        <v>129</v>
      </c>
      <c r="I93" s="15" t="s">
        <v>160</v>
      </c>
      <c r="J93" s="15">
        <v>1</v>
      </c>
      <c r="K93" s="15" t="s">
        <v>28</v>
      </c>
      <c r="L93" s="53">
        <f>N93*курс!$A$1</f>
        <v>25169.21</v>
      </c>
      <c r="M93" s="53">
        <f>L93*1.18</f>
        <v>29699.667799999996</v>
      </c>
      <c r="N93" s="74">
        <v>412.61</v>
      </c>
      <c r="O93" s="74">
        <f>N93*1.18</f>
        <v>486.8798</v>
      </c>
      <c r="P93" s="75"/>
      <c r="AC93" s="75"/>
    </row>
    <row r="94" spans="1:29" ht="12.75">
      <c r="A94" s="42"/>
      <c r="B94" s="13">
        <f>HYPERLINK("http://rucoecom.danfoss.com/online/index.html?cartCodes="&amp;C94,C94)</f>
        <v>0</v>
      </c>
      <c r="C94" s="81" t="s">
        <v>220</v>
      </c>
      <c r="D94" s="82">
        <v>25</v>
      </c>
      <c r="E94" s="83">
        <v>3.5</v>
      </c>
      <c r="F94" s="15" t="s">
        <v>164</v>
      </c>
      <c r="G94" s="49">
        <v>1.5</v>
      </c>
      <c r="H94" s="15" t="s">
        <v>129</v>
      </c>
      <c r="I94" s="15" t="s">
        <v>160</v>
      </c>
      <c r="J94" s="15">
        <v>1</v>
      </c>
      <c r="K94" s="15" t="s">
        <v>28</v>
      </c>
      <c r="L94" s="53">
        <f>N94*курс!$A$1</f>
        <v>39302.909999999996</v>
      </c>
      <c r="M94" s="53">
        <f>L94*1.18</f>
        <v>46377.43379999999</v>
      </c>
      <c r="N94" s="74">
        <v>644.31</v>
      </c>
      <c r="O94" s="74">
        <f>N94*1.18</f>
        <v>760.2857999999999</v>
      </c>
      <c r="P94" s="75"/>
      <c r="AC94" s="75"/>
    </row>
    <row r="95" spans="1:29" ht="12.75">
      <c r="A95" s="42"/>
      <c r="B95" s="13">
        <f>HYPERLINK("http://rucoecom.danfoss.com/online/index.html?cartCodes="&amp;C95,C95)</f>
        <v>0</v>
      </c>
      <c r="C95" s="81" t="s">
        <v>221</v>
      </c>
      <c r="D95" s="82">
        <v>25</v>
      </c>
      <c r="E95" s="83">
        <v>6</v>
      </c>
      <c r="F95" s="15" t="s">
        <v>164</v>
      </c>
      <c r="G95" s="49">
        <v>1.5</v>
      </c>
      <c r="H95" s="15" t="s">
        <v>129</v>
      </c>
      <c r="I95" s="15" t="s">
        <v>160</v>
      </c>
      <c r="J95" s="15">
        <v>1</v>
      </c>
      <c r="K95" s="15" t="s">
        <v>28</v>
      </c>
      <c r="L95" s="53">
        <f>N95*курс!$A$1</f>
        <v>40145.93</v>
      </c>
      <c r="M95" s="53">
        <f>L95*1.18</f>
        <v>47372.1974</v>
      </c>
      <c r="N95" s="74">
        <v>658.13</v>
      </c>
      <c r="O95" s="74">
        <f>N95*1.18</f>
        <v>776.5934</v>
      </c>
      <c r="P95" s="75"/>
      <c r="AC95" s="75"/>
    </row>
    <row r="96" spans="1:29" ht="12.75">
      <c r="A96" s="42"/>
      <c r="B96" s="13">
        <f>HYPERLINK("http://rucoecom.danfoss.com/online/index.html?cartCodes="&amp;C96,C96)</f>
        <v>0</v>
      </c>
      <c r="C96" s="81" t="s">
        <v>222</v>
      </c>
      <c r="D96" s="82">
        <v>40</v>
      </c>
      <c r="E96" s="83">
        <v>10</v>
      </c>
      <c r="F96" s="15" t="s">
        <v>167</v>
      </c>
      <c r="G96" s="49">
        <v>1.5</v>
      </c>
      <c r="H96" s="15" t="s">
        <v>129</v>
      </c>
      <c r="I96" s="15" t="s">
        <v>160</v>
      </c>
      <c r="J96" s="15">
        <v>1</v>
      </c>
      <c r="K96" s="15" t="s">
        <v>28</v>
      </c>
      <c r="L96" s="53">
        <f>N96*курс!$A$1</f>
        <v>62548.18000000001</v>
      </c>
      <c r="M96" s="53">
        <f>L96*1.18</f>
        <v>73806.8524</v>
      </c>
      <c r="N96" s="74">
        <v>1025.38</v>
      </c>
      <c r="O96" s="74">
        <f>N96*1.18</f>
        <v>1209.9484</v>
      </c>
      <c r="P96" s="75"/>
      <c r="AC96" s="75"/>
    </row>
    <row r="97" spans="1:29" ht="12.75">
      <c r="A97" s="42"/>
      <c r="B97" s="13">
        <f>HYPERLINK("http://rucoecom.danfoss.com/online/index.html?cartCodes="&amp;C97,C97)</f>
        <v>0</v>
      </c>
      <c r="C97" s="81" t="s">
        <v>223</v>
      </c>
      <c r="D97" s="82">
        <v>50</v>
      </c>
      <c r="E97" s="83">
        <v>15</v>
      </c>
      <c r="F97" s="15" t="s">
        <v>169</v>
      </c>
      <c r="G97" s="49">
        <v>1.5</v>
      </c>
      <c r="H97" s="15" t="s">
        <v>129</v>
      </c>
      <c r="I97" s="15" t="s">
        <v>160</v>
      </c>
      <c r="J97" s="15">
        <v>1</v>
      </c>
      <c r="K97" s="15" t="s">
        <v>28</v>
      </c>
      <c r="L97" s="53">
        <f>N97*курс!$A$1</f>
        <v>77698.32299999999</v>
      </c>
      <c r="M97" s="53">
        <f>L97*1.18</f>
        <v>91684.02113999998</v>
      </c>
      <c r="N97" s="74">
        <v>1273.743</v>
      </c>
      <c r="O97" s="74">
        <f>N97*1.18</f>
        <v>1503.0167399999998</v>
      </c>
      <c r="P97" s="75"/>
      <c r="AC97" s="75"/>
    </row>
    <row r="98" spans="1:29" ht="12.75">
      <c r="A98" s="42"/>
      <c r="B98" s="13">
        <f>HYPERLINK("http://rucoecom.danfoss.com/online/index.html?cartCodes="&amp;C98,C98)</f>
        <v>0</v>
      </c>
      <c r="C98" s="81" t="s">
        <v>224</v>
      </c>
      <c r="D98" s="82">
        <v>65</v>
      </c>
      <c r="E98" s="83">
        <v>25</v>
      </c>
      <c r="F98" s="15" t="s">
        <v>167</v>
      </c>
      <c r="G98" s="49">
        <v>1.5</v>
      </c>
      <c r="H98" s="15" t="s">
        <v>129</v>
      </c>
      <c r="I98" s="15" t="s">
        <v>160</v>
      </c>
      <c r="J98" s="15">
        <v>1</v>
      </c>
      <c r="K98" s="15" t="s">
        <v>28</v>
      </c>
      <c r="L98" s="53">
        <f>N98*курс!$A$1</f>
        <v>102539.68849999999</v>
      </c>
      <c r="M98" s="53">
        <f>L98*1.18</f>
        <v>120996.83242999998</v>
      </c>
      <c r="N98" s="74">
        <v>1680.9784999999997</v>
      </c>
      <c r="O98" s="74">
        <f>N98*1.18</f>
        <v>1983.5546299999996</v>
      </c>
      <c r="P98" s="75"/>
      <c r="AC98" s="75"/>
    </row>
    <row r="99" spans="1:29" ht="12.75">
      <c r="A99" s="42"/>
      <c r="B99" s="13">
        <f>HYPERLINK("http://rucoecom.danfoss.com/online/index.html?cartCodes="&amp;C99,C99)</f>
        <v>0</v>
      </c>
      <c r="C99" s="81" t="s">
        <v>225</v>
      </c>
      <c r="D99" s="82">
        <v>80</v>
      </c>
      <c r="E99" s="83">
        <v>40</v>
      </c>
      <c r="F99" s="15" t="s">
        <v>167</v>
      </c>
      <c r="G99" s="49">
        <v>1.5</v>
      </c>
      <c r="H99" s="15" t="s">
        <v>129</v>
      </c>
      <c r="I99" s="15" t="s">
        <v>160</v>
      </c>
      <c r="J99" s="15">
        <v>1</v>
      </c>
      <c r="K99" s="15" t="s">
        <v>28</v>
      </c>
      <c r="L99" s="53">
        <f>N99*курс!$A$1</f>
        <v>121819.13500000001</v>
      </c>
      <c r="M99" s="53">
        <f>L99*1.18</f>
        <v>143746.5793</v>
      </c>
      <c r="N99" s="74">
        <v>1997.035</v>
      </c>
      <c r="O99" s="74">
        <f>N99*1.18</f>
        <v>2356.5013</v>
      </c>
      <c r="P99" s="75"/>
      <c r="AC99" s="75"/>
    </row>
    <row r="100" spans="1:29" ht="12.75">
      <c r="A100" s="42"/>
      <c r="B100" s="13">
        <f>HYPERLINK("http://rucoecom.danfoss.com/online/index.html?cartCodes="&amp;C100,C100)</f>
        <v>0</v>
      </c>
      <c r="C100" s="81" t="s">
        <v>226</v>
      </c>
      <c r="D100" s="82">
        <v>100</v>
      </c>
      <c r="E100" s="83">
        <v>60</v>
      </c>
      <c r="F100" s="15" t="s">
        <v>173</v>
      </c>
      <c r="G100" s="49">
        <v>1.5</v>
      </c>
      <c r="H100" s="15" t="s">
        <v>129</v>
      </c>
      <c r="I100" s="15" t="s">
        <v>160</v>
      </c>
      <c r="J100" s="15">
        <v>1</v>
      </c>
      <c r="K100" s="15" t="s">
        <v>28</v>
      </c>
      <c r="L100" s="53">
        <f>N100*курс!$A$1</f>
        <v>164357.51549999998</v>
      </c>
      <c r="M100" s="53">
        <f>L100*1.18</f>
        <v>193941.86828999995</v>
      </c>
      <c r="N100" s="74">
        <v>2694.3855</v>
      </c>
      <c r="O100" s="74">
        <f>N100*1.18</f>
        <v>3179.3748899999996</v>
      </c>
      <c r="P100" s="75"/>
      <c r="AC100" s="75"/>
    </row>
    <row r="101" spans="1:29" s="65" customFormat="1" ht="12.75">
      <c r="A101" s="84"/>
      <c r="B101" s="84"/>
      <c r="C101" s="85"/>
      <c r="D101" s="86"/>
      <c r="E101" s="87"/>
      <c r="F101" s="88"/>
      <c r="G101" s="88"/>
      <c r="H101" s="88"/>
      <c r="I101" s="88"/>
      <c r="J101" s="88"/>
      <c r="K101" s="88"/>
      <c r="L101" s="88"/>
      <c r="M101" s="88"/>
      <c r="N101" s="89"/>
      <c r="O101" s="89"/>
      <c r="P101" s="80"/>
      <c r="AC101" s="80"/>
    </row>
    <row r="102" spans="1:29" s="65" customFormat="1" ht="12.75">
      <c r="A102" s="90"/>
      <c r="B102" s="90"/>
      <c r="C102" s="91"/>
      <c r="D102" s="92"/>
      <c r="E102" s="93"/>
      <c r="F102" s="88"/>
      <c r="G102" s="88"/>
      <c r="H102" s="88"/>
      <c r="I102" s="88"/>
      <c r="J102" s="88"/>
      <c r="K102" s="88"/>
      <c r="L102" s="88"/>
      <c r="M102" s="88"/>
      <c r="N102" s="94"/>
      <c r="O102" s="89"/>
      <c r="P102" s="80"/>
      <c r="AC102" s="80"/>
    </row>
    <row r="103" spans="1:29" s="65" customFormat="1" ht="26.25" customHeight="1">
      <c r="A103" s="95" t="s">
        <v>227</v>
      </c>
      <c r="B103" s="95" t="s">
        <v>5</v>
      </c>
      <c r="C103" s="95" t="s">
        <v>5</v>
      </c>
      <c r="D103" s="95" t="s">
        <v>228</v>
      </c>
      <c r="E103" s="95"/>
      <c r="F103" s="95"/>
      <c r="G103" s="95" t="s">
        <v>229</v>
      </c>
      <c r="H103" s="95"/>
      <c r="I103" s="95"/>
      <c r="J103" s="95" t="s">
        <v>8</v>
      </c>
      <c r="K103" s="95" t="s">
        <v>9</v>
      </c>
      <c r="L103" s="7" t="s">
        <v>10</v>
      </c>
      <c r="M103" s="7"/>
      <c r="N103" s="95" t="s">
        <v>11</v>
      </c>
      <c r="O103" s="95"/>
      <c r="P103" s="80"/>
      <c r="AC103" s="80"/>
    </row>
    <row r="104" spans="1:29" s="65" customFormat="1" ht="15.75" customHeight="1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7" t="s">
        <v>12</v>
      </c>
      <c r="M104" s="7" t="s">
        <v>13</v>
      </c>
      <c r="N104" s="96" t="s">
        <v>12</v>
      </c>
      <c r="O104" s="95" t="s">
        <v>13</v>
      </c>
      <c r="P104" s="80"/>
      <c r="AC104" s="80"/>
    </row>
    <row r="105" spans="1:29" s="65" customFormat="1" ht="17.25" customHeight="1">
      <c r="A105" s="76" t="s">
        <v>230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80"/>
      <c r="AC105" s="80"/>
    </row>
    <row r="106" spans="1:29" s="65" customFormat="1" ht="25.5" customHeight="1">
      <c r="A106" s="42"/>
      <c r="B106" s="13">
        <f>HYPERLINK("http://rucoecom.danfoss.com/online/index.html?cartCodes="&amp;C106,C106)</f>
        <v>0</v>
      </c>
      <c r="C106" s="97" t="s">
        <v>231</v>
      </c>
      <c r="D106" s="34" t="s">
        <v>232</v>
      </c>
      <c r="E106" s="34"/>
      <c r="F106" s="34"/>
      <c r="G106" s="98" t="s">
        <v>233</v>
      </c>
      <c r="H106" s="98"/>
      <c r="I106" s="98"/>
      <c r="J106" s="15">
        <v>1</v>
      </c>
      <c r="K106" s="15" t="s">
        <v>28</v>
      </c>
      <c r="L106" s="53">
        <f>N106*курс!$A$1</f>
        <v>2939.5899999999997</v>
      </c>
      <c r="M106" s="53">
        <f>L106*1.18</f>
        <v>3468.7161999999994</v>
      </c>
      <c r="N106" s="99">
        <v>48.19</v>
      </c>
      <c r="O106" s="99">
        <f>N106*1.18</f>
        <v>56.8642</v>
      </c>
      <c r="P106" s="80"/>
      <c r="AC106" s="80"/>
    </row>
    <row r="107" spans="1:29" s="65" customFormat="1" ht="27.75" customHeight="1">
      <c r="A107" s="42"/>
      <c r="B107" s="13">
        <f>HYPERLINK("http://rucoecom.danfoss.com/online/index.html?cartCodes="&amp;C107,C107)</f>
        <v>0</v>
      </c>
      <c r="C107" s="97" t="s">
        <v>234</v>
      </c>
      <c r="D107" s="34" t="s">
        <v>235</v>
      </c>
      <c r="E107" s="34"/>
      <c r="F107" s="34"/>
      <c r="G107" s="98" t="s">
        <v>236</v>
      </c>
      <c r="H107" s="98"/>
      <c r="I107" s="98"/>
      <c r="J107" s="15">
        <v>1</v>
      </c>
      <c r="K107" s="15" t="s">
        <v>28</v>
      </c>
      <c r="L107" s="53">
        <f>N107*курс!$A$1</f>
        <v>2204.54</v>
      </c>
      <c r="M107" s="53">
        <f>L107*1.18</f>
        <v>2601.3572</v>
      </c>
      <c r="N107" s="99">
        <v>36.14</v>
      </c>
      <c r="O107" s="99">
        <f>N107*1.18</f>
        <v>42.645199999999996</v>
      </c>
      <c r="P107" s="80"/>
      <c r="AC107" s="80"/>
    </row>
    <row r="108" spans="1:29" s="65" customFormat="1" ht="27.75" customHeight="1">
      <c r="A108" s="42"/>
      <c r="B108" s="13">
        <f>HYPERLINK("http://rucoecom.danfoss.com/online/index.html?cartCodes="&amp;C108,C108)</f>
        <v>0</v>
      </c>
      <c r="C108" s="97" t="s">
        <v>237</v>
      </c>
      <c r="D108" s="34" t="s">
        <v>238</v>
      </c>
      <c r="E108" s="34"/>
      <c r="F108" s="34"/>
      <c r="G108" s="98" t="s">
        <v>239</v>
      </c>
      <c r="H108" s="98"/>
      <c r="I108" s="98"/>
      <c r="J108" s="15">
        <v>1</v>
      </c>
      <c r="K108" s="15" t="s">
        <v>28</v>
      </c>
      <c r="L108" s="53">
        <f>N108*курс!$A$1</f>
        <v>6430.62</v>
      </c>
      <c r="M108" s="53">
        <f>L108*1.18</f>
        <v>7588.1316</v>
      </c>
      <c r="N108" s="99">
        <v>105.42</v>
      </c>
      <c r="O108" s="99">
        <f>N108*1.18</f>
        <v>124.3956</v>
      </c>
      <c r="P108" s="80"/>
      <c r="AC108" s="80"/>
    </row>
    <row r="109" spans="1:29" s="65" customFormat="1" ht="27" customHeight="1">
      <c r="A109" s="42"/>
      <c r="B109" s="13">
        <f>HYPERLINK("http://rucoecom.danfoss.com/online/index.html?cartCodes="&amp;C109,C109)</f>
        <v>0</v>
      </c>
      <c r="C109" s="97" t="s">
        <v>240</v>
      </c>
      <c r="D109" s="34" t="s">
        <v>241</v>
      </c>
      <c r="E109" s="34"/>
      <c r="F109" s="34"/>
      <c r="G109" s="98" t="s">
        <v>242</v>
      </c>
      <c r="H109" s="98"/>
      <c r="I109" s="98"/>
      <c r="J109" s="15">
        <v>1</v>
      </c>
      <c r="K109" s="15" t="s">
        <v>28</v>
      </c>
      <c r="L109" s="53">
        <f>N109*курс!$A$1</f>
        <v>7992.22</v>
      </c>
      <c r="M109" s="53">
        <f>L109*1.18</f>
        <v>9430.819599999999</v>
      </c>
      <c r="N109" s="99">
        <v>131.02</v>
      </c>
      <c r="O109" s="99">
        <f>N109*1.18</f>
        <v>154.6036</v>
      </c>
      <c r="P109" s="80"/>
      <c r="AC109" s="80"/>
    </row>
    <row r="110" spans="1:29" s="65" customFormat="1" ht="27.75" customHeight="1">
      <c r="A110" s="42"/>
      <c r="B110" s="13">
        <f>HYPERLINK("http://rucoecom.danfoss.com/online/index.html?cartCodes="&amp;C110,C110)</f>
        <v>0</v>
      </c>
      <c r="C110" s="97" t="s">
        <v>243</v>
      </c>
      <c r="D110" s="34" t="s">
        <v>244</v>
      </c>
      <c r="E110" s="34"/>
      <c r="F110" s="34"/>
      <c r="G110" s="98" t="s">
        <v>245</v>
      </c>
      <c r="H110" s="98"/>
      <c r="I110" s="98"/>
      <c r="J110" s="15">
        <v>1</v>
      </c>
      <c r="K110" s="15" t="s">
        <v>28</v>
      </c>
      <c r="L110" s="53">
        <f>N110*курс!$A$1</f>
        <v>2388.15</v>
      </c>
      <c r="M110" s="53">
        <f>L110*1.18</f>
        <v>2818.017</v>
      </c>
      <c r="N110" s="99">
        <v>39.15</v>
      </c>
      <c r="O110" s="99">
        <f>N110*1.18</f>
        <v>46.196999999999996</v>
      </c>
      <c r="P110" s="80"/>
      <c r="AC110" s="80"/>
    </row>
    <row r="111" spans="1:29" s="65" customFormat="1" ht="29.25" customHeight="1">
      <c r="A111" s="42"/>
      <c r="B111" s="13">
        <f>HYPERLINK("http://rucoecom.danfoss.com/online/index.html?cartCodes="&amp;C111,C111)</f>
        <v>0</v>
      </c>
      <c r="C111" s="97" t="s">
        <v>246</v>
      </c>
      <c r="D111" s="34" t="s">
        <v>247</v>
      </c>
      <c r="E111" s="34"/>
      <c r="F111" s="34"/>
      <c r="G111" s="98" t="s">
        <v>248</v>
      </c>
      <c r="H111" s="98"/>
      <c r="I111" s="98"/>
      <c r="J111" s="15">
        <v>1</v>
      </c>
      <c r="K111" s="15" t="s">
        <v>28</v>
      </c>
      <c r="L111" s="53">
        <f>N111*курс!$A$1</f>
        <v>3306.81</v>
      </c>
      <c r="M111" s="53">
        <f>L111*1.18</f>
        <v>3902.0357999999997</v>
      </c>
      <c r="N111" s="99">
        <v>54.21</v>
      </c>
      <c r="O111" s="99">
        <f>N111*1.18</f>
        <v>63.9678</v>
      </c>
      <c r="P111" s="80"/>
      <c r="AC111" s="80"/>
    </row>
    <row r="112" spans="1:29" s="65" customFormat="1" ht="27.75" customHeight="1">
      <c r="A112" s="42"/>
      <c r="B112" s="13">
        <f>HYPERLINK("http://rucoecom.danfoss.com/online/index.html?cartCodes="&amp;C112,C112)</f>
        <v>0</v>
      </c>
      <c r="C112" s="97" t="s">
        <v>249</v>
      </c>
      <c r="D112" s="34" t="s">
        <v>250</v>
      </c>
      <c r="E112" s="34"/>
      <c r="F112" s="34"/>
      <c r="G112" s="98" t="s">
        <v>251</v>
      </c>
      <c r="H112" s="98"/>
      <c r="I112" s="98"/>
      <c r="J112" s="15">
        <v>1</v>
      </c>
      <c r="K112" s="15" t="s">
        <v>28</v>
      </c>
      <c r="L112" s="53">
        <f>N112*курс!$A$1</f>
        <v>3123.2000000000003</v>
      </c>
      <c r="M112" s="53">
        <f>L112*1.18</f>
        <v>3685.376</v>
      </c>
      <c r="N112" s="99">
        <v>51.2</v>
      </c>
      <c r="O112" s="99">
        <f>N112*1.18</f>
        <v>60.416</v>
      </c>
      <c r="P112" s="80"/>
      <c r="AC112" s="80"/>
    </row>
    <row r="113" spans="1:29" s="65" customFormat="1" ht="27.75" customHeight="1">
      <c r="A113" s="42"/>
      <c r="B113" s="13">
        <f>HYPERLINK("http://rucoecom.danfoss.com/online/index.html?cartCodes="&amp;C113,C113)</f>
        <v>0</v>
      </c>
      <c r="C113" s="97" t="s">
        <v>252</v>
      </c>
      <c r="D113" s="34" t="s">
        <v>253</v>
      </c>
      <c r="E113" s="34"/>
      <c r="F113" s="34"/>
      <c r="G113" s="98" t="s">
        <v>254</v>
      </c>
      <c r="H113" s="98"/>
      <c r="I113" s="98"/>
      <c r="J113" s="15">
        <v>1</v>
      </c>
      <c r="K113" s="15" t="s">
        <v>28</v>
      </c>
      <c r="L113" s="53">
        <f>N113*курс!$A$1</f>
        <v>26641.14</v>
      </c>
      <c r="M113" s="53">
        <f>L113*1.18</f>
        <v>31436.545199999997</v>
      </c>
      <c r="N113" s="99">
        <v>436.74</v>
      </c>
      <c r="O113" s="99">
        <f>N113*1.18</f>
        <v>515.3532</v>
      </c>
      <c r="P113" s="80"/>
      <c r="AC113" s="80"/>
    </row>
    <row r="114" spans="1:29" s="65" customFormat="1" ht="28.5" customHeight="1">
      <c r="A114" s="100"/>
      <c r="B114" s="13">
        <f>HYPERLINK("http://rucoecom.danfoss.com/online/index.html?cartCodes="&amp;C114,C114)</f>
        <v>3001799</v>
      </c>
      <c r="C114" s="97">
        <v>3001799</v>
      </c>
      <c r="D114" s="34" t="s">
        <v>255</v>
      </c>
      <c r="E114" s="34"/>
      <c r="F114" s="34"/>
      <c r="G114" s="98" t="s">
        <v>256</v>
      </c>
      <c r="H114" s="98"/>
      <c r="I114" s="98"/>
      <c r="J114" s="15">
        <v>1</v>
      </c>
      <c r="K114" s="15" t="s">
        <v>28</v>
      </c>
      <c r="L114" s="53">
        <f>N114*курс!$A$1</f>
        <v>50393.32</v>
      </c>
      <c r="M114" s="53">
        <f>L114*1.18</f>
        <v>59464.1176</v>
      </c>
      <c r="N114" s="99">
        <v>826.12</v>
      </c>
      <c r="O114" s="99">
        <f>N114*1.18</f>
        <v>974.8216</v>
      </c>
      <c r="P114" s="80"/>
      <c r="AC114" s="80"/>
    </row>
    <row r="115" spans="1:29" s="65" customFormat="1" ht="12.75">
      <c r="A115" s="101"/>
      <c r="B115" s="101"/>
      <c r="C115" s="102"/>
      <c r="D115" s="103"/>
      <c r="E115" s="103"/>
      <c r="F115" s="103"/>
      <c r="G115" s="104"/>
      <c r="H115" s="104"/>
      <c r="I115" s="104"/>
      <c r="J115" s="88"/>
      <c r="K115" s="88"/>
      <c r="L115" s="88"/>
      <c r="M115" s="88"/>
      <c r="N115" s="105"/>
      <c r="O115" s="105"/>
      <c r="P115" s="80"/>
      <c r="AC115" s="80"/>
    </row>
    <row r="116" spans="1:29" ht="12.75">
      <c r="A116" s="90"/>
      <c r="B116" s="90"/>
      <c r="C116" s="106"/>
      <c r="D116" s="107"/>
      <c r="E116" s="108"/>
      <c r="F116" s="88"/>
      <c r="G116" s="88"/>
      <c r="H116" s="88"/>
      <c r="I116" s="88"/>
      <c r="J116" s="88"/>
      <c r="K116" s="88"/>
      <c r="L116" s="88"/>
      <c r="M116" s="88"/>
      <c r="N116" s="109"/>
      <c r="O116" s="105"/>
      <c r="P116" s="75"/>
      <c r="AC116" s="75"/>
    </row>
    <row r="117" spans="1:16" ht="12.75" customHeight="1">
      <c r="A117" s="7" t="s">
        <v>227</v>
      </c>
      <c r="B117" s="7" t="s">
        <v>5</v>
      </c>
      <c r="C117" s="7" t="s">
        <v>5</v>
      </c>
      <c r="D117" s="7" t="s">
        <v>146</v>
      </c>
      <c r="E117" s="7" t="s">
        <v>257</v>
      </c>
      <c r="F117" s="7"/>
      <c r="G117" s="7"/>
      <c r="H117" s="7"/>
      <c r="I117" s="7"/>
      <c r="J117" s="7" t="s">
        <v>8</v>
      </c>
      <c r="K117" s="7" t="s">
        <v>9</v>
      </c>
      <c r="L117" s="7" t="s">
        <v>10</v>
      </c>
      <c r="M117" s="7"/>
      <c r="N117" s="7" t="s">
        <v>11</v>
      </c>
      <c r="O117" s="7"/>
      <c r="P117" s="75"/>
    </row>
    <row r="118" spans="1:1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 t="s">
        <v>12</v>
      </c>
      <c r="M118" s="7" t="s">
        <v>13</v>
      </c>
      <c r="N118" s="7" t="s">
        <v>12</v>
      </c>
      <c r="O118" s="7" t="s">
        <v>13</v>
      </c>
      <c r="P118" s="110"/>
    </row>
    <row r="119" spans="1:16" ht="12.75">
      <c r="A119" s="111" t="s">
        <v>258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3"/>
      <c r="P119" s="110"/>
    </row>
    <row r="120" spans="1:16" ht="12.75">
      <c r="A120" s="100"/>
      <c r="B120" s="114" t="s">
        <v>259</v>
      </c>
      <c r="C120" s="41" t="s">
        <v>260</v>
      </c>
      <c r="D120" s="42">
        <v>15</v>
      </c>
      <c r="E120" s="100" t="s">
        <v>261</v>
      </c>
      <c r="F120" s="100"/>
      <c r="G120" s="100"/>
      <c r="H120" s="100"/>
      <c r="I120" s="100"/>
      <c r="J120" s="42">
        <v>12</v>
      </c>
      <c r="K120" s="42" t="s">
        <v>28</v>
      </c>
      <c r="L120" s="53">
        <f>N120*курс!$A$1</f>
        <v>11793.130000000001</v>
      </c>
      <c r="M120" s="53">
        <f>L120*1.18</f>
        <v>13915.8934</v>
      </c>
      <c r="N120" s="100">
        <v>193.33</v>
      </c>
      <c r="O120" s="74">
        <f>N120*1.18</f>
        <v>228.1294</v>
      </c>
      <c r="P120" s="110"/>
    </row>
    <row r="121" spans="1:16" ht="12.75">
      <c r="A121" s="100"/>
      <c r="B121" s="114" t="s">
        <v>262</v>
      </c>
      <c r="C121" s="41" t="s">
        <v>263</v>
      </c>
      <c r="D121" s="42">
        <v>20</v>
      </c>
      <c r="E121" s="100"/>
      <c r="F121" s="100"/>
      <c r="G121" s="100"/>
      <c r="H121" s="100"/>
      <c r="I121" s="100"/>
      <c r="J121" s="42">
        <v>12</v>
      </c>
      <c r="K121" s="42" t="s">
        <v>28</v>
      </c>
      <c r="L121" s="53">
        <f>N121*курс!$A$1</f>
        <v>13655.460000000001</v>
      </c>
      <c r="M121" s="53">
        <f>L121*1.18</f>
        <v>16113.4428</v>
      </c>
      <c r="N121" s="100">
        <v>223.86</v>
      </c>
      <c r="O121" s="74">
        <f>N121*1.18</f>
        <v>264.1548</v>
      </c>
      <c r="P121" s="75"/>
    </row>
    <row r="122" spans="1:16" ht="12.75">
      <c r="A122" s="100"/>
      <c r="B122" s="114" t="s">
        <v>264</v>
      </c>
      <c r="C122" s="41" t="s">
        <v>265</v>
      </c>
      <c r="D122" s="42">
        <v>25</v>
      </c>
      <c r="E122" s="100"/>
      <c r="F122" s="100"/>
      <c r="G122" s="100"/>
      <c r="H122" s="100"/>
      <c r="I122" s="100"/>
      <c r="J122" s="42">
        <v>12</v>
      </c>
      <c r="K122" s="42" t="s">
        <v>28</v>
      </c>
      <c r="L122" s="53">
        <f>N122*курс!$A$1</f>
        <v>21030.36</v>
      </c>
      <c r="M122" s="53">
        <f>L122*1.18</f>
        <v>24815.8248</v>
      </c>
      <c r="N122" s="100">
        <v>344.76</v>
      </c>
      <c r="O122" s="74">
        <f>N122*1.18</f>
        <v>406.81679999999994</v>
      </c>
      <c r="P122" s="115"/>
    </row>
    <row r="123" spans="1:16" ht="15.75" customHeight="1">
      <c r="A123" s="116" t="s">
        <v>266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8"/>
      <c r="P123" s="75"/>
    </row>
    <row r="124" spans="1:16" ht="12.75">
      <c r="A124" s="100"/>
      <c r="B124" s="13" t="str">
        <f>HYPERLINK("http://rucoecom.danfoss.com/online/index.html?cartCodes="&amp;C124,C124)</f>
        <v>085B0600</v>
      </c>
      <c r="C124" s="41" t="s">
        <v>267</v>
      </c>
      <c r="D124" s="42" t="s">
        <v>50</v>
      </c>
      <c r="E124" s="100" t="s">
        <v>268</v>
      </c>
      <c r="F124" s="100"/>
      <c r="G124" s="100"/>
      <c r="H124" s="100"/>
      <c r="I124" s="100"/>
      <c r="J124" s="42">
        <v>1</v>
      </c>
      <c r="K124" s="42" t="s">
        <v>28</v>
      </c>
      <c r="L124" s="53">
        <f>N124*курс!$A$1</f>
        <v>1842.2</v>
      </c>
      <c r="M124" s="53">
        <f>L124*1.18</f>
        <v>2173.796</v>
      </c>
      <c r="N124" s="74">
        <v>30.2</v>
      </c>
      <c r="O124" s="74">
        <f>N124*1.18</f>
        <v>35.635999999999996</v>
      </c>
      <c r="P124" s="115"/>
    </row>
    <row r="125" spans="1:16" s="65" customFormat="1" ht="15.75" customHeight="1">
      <c r="A125" s="116" t="s">
        <v>269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8"/>
      <c r="P125" s="119"/>
    </row>
    <row r="126" spans="1:16" s="65" customFormat="1" ht="12.75">
      <c r="A126" s="100"/>
      <c r="B126" s="13">
        <f>HYPERLINK("http://rucoecom.danfoss.com/online/index.html?cartCodes="&amp;C126,C126)</f>
        <v>0</v>
      </c>
      <c r="C126" s="41" t="s">
        <v>270</v>
      </c>
      <c r="D126" s="42" t="s">
        <v>271</v>
      </c>
      <c r="E126" s="100" t="s">
        <v>272</v>
      </c>
      <c r="F126" s="100"/>
      <c r="G126" s="100"/>
      <c r="H126" s="100"/>
      <c r="I126" s="100"/>
      <c r="J126" s="42">
        <v>1</v>
      </c>
      <c r="K126" s="42" t="s">
        <v>28</v>
      </c>
      <c r="L126" s="53">
        <f>N126*курс!$A$1</f>
        <v>640.5</v>
      </c>
      <c r="M126" s="53">
        <f>L126*1.18</f>
        <v>755.79</v>
      </c>
      <c r="N126" s="74">
        <v>10.5</v>
      </c>
      <c r="O126" s="74">
        <f>N126*1.18</f>
        <v>12.389999999999999</v>
      </c>
      <c r="P126" s="119"/>
    </row>
    <row r="127" spans="1:16" s="65" customFormat="1" ht="12.75">
      <c r="A127" s="100"/>
      <c r="B127" s="13">
        <f>HYPERLINK("http://rucoecom.danfoss.com/online/index.html?cartCodes="&amp;C127,C127)</f>
        <v>0</v>
      </c>
      <c r="C127" s="41" t="s">
        <v>273</v>
      </c>
      <c r="D127" s="42" t="s">
        <v>271</v>
      </c>
      <c r="E127" s="100" t="s">
        <v>274</v>
      </c>
      <c r="F127" s="100"/>
      <c r="G127" s="100"/>
      <c r="H127" s="100"/>
      <c r="I127" s="100"/>
      <c r="J127" s="42">
        <v>32</v>
      </c>
      <c r="K127" s="42" t="s">
        <v>28</v>
      </c>
      <c r="L127" s="53">
        <f>N127*курс!$A$1</f>
        <v>12810</v>
      </c>
      <c r="M127" s="53">
        <f>L127*1.18</f>
        <v>15115.8</v>
      </c>
      <c r="N127" s="74">
        <v>210</v>
      </c>
      <c r="O127" s="74">
        <f>N127*1.18</f>
        <v>247.79999999999998</v>
      </c>
      <c r="P127" s="119"/>
    </row>
    <row r="128" spans="1:16" ht="12.75">
      <c r="A128" s="116" t="s">
        <v>275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8"/>
      <c r="P128" s="115"/>
    </row>
    <row r="129" spans="1:16" ht="14.25" customHeight="1">
      <c r="A129" s="100"/>
      <c r="B129" s="13">
        <f>HYPERLINK("http://rucoecom.danfoss.com/online/index.html?cartCodes="&amp;C129,C129)</f>
        <v>0</v>
      </c>
      <c r="C129" s="41" t="s">
        <v>270</v>
      </c>
      <c r="D129" s="42">
        <v>15</v>
      </c>
      <c r="E129" s="100" t="s">
        <v>276</v>
      </c>
      <c r="F129" s="100"/>
      <c r="G129" s="100"/>
      <c r="H129" s="100"/>
      <c r="I129" s="100"/>
      <c r="J129" s="42">
        <v>2</v>
      </c>
      <c r="K129" s="42" t="s">
        <v>28</v>
      </c>
      <c r="L129" s="53">
        <f>N129*курс!$A$1</f>
        <v>893.0400000000001</v>
      </c>
      <c r="M129" s="53">
        <f>L129*1.18</f>
        <v>1053.7872</v>
      </c>
      <c r="N129" s="74">
        <v>14.64</v>
      </c>
      <c r="O129" s="74">
        <f>N129*1.18</f>
        <v>17.275199999999998</v>
      </c>
      <c r="P129" s="75"/>
    </row>
    <row r="130" spans="1:16" ht="12.75">
      <c r="A130" s="100"/>
      <c r="B130" s="13">
        <f>HYPERLINK("http://rucoecom.danfoss.com/online/index.html?cartCodes="&amp;C130,C130)</f>
        <v>0</v>
      </c>
      <c r="C130" s="41" t="s">
        <v>273</v>
      </c>
      <c r="D130" s="42">
        <v>20</v>
      </c>
      <c r="E130" s="100" t="s">
        <v>277</v>
      </c>
      <c r="F130" s="100"/>
      <c r="G130" s="100"/>
      <c r="H130" s="100"/>
      <c r="I130" s="100"/>
      <c r="J130" s="42">
        <v>2</v>
      </c>
      <c r="K130" s="42" t="s">
        <v>28</v>
      </c>
      <c r="L130" s="53">
        <f>N130*курс!$A$1</f>
        <v>1110.81</v>
      </c>
      <c r="M130" s="53">
        <f>L130*1.18</f>
        <v>1310.7558</v>
      </c>
      <c r="N130" s="74">
        <v>18.21</v>
      </c>
      <c r="O130" s="74">
        <f>N130*1.18</f>
        <v>21.4878</v>
      </c>
      <c r="P130" s="110"/>
    </row>
    <row r="131" spans="1:16" ht="12.75" customHeight="1">
      <c r="A131" s="116" t="s">
        <v>278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1"/>
      <c r="P131" s="110"/>
    </row>
    <row r="132" spans="1:15" ht="12.75">
      <c r="A132" s="100"/>
      <c r="B132" s="13">
        <f>HYPERLINK("http://rucoecom.danfoss.com/online/index.html?cartCodes="&amp;C132,C132)</f>
        <v>0</v>
      </c>
      <c r="C132" s="41" t="s">
        <v>279</v>
      </c>
      <c r="D132" s="42">
        <v>25</v>
      </c>
      <c r="E132" s="100" t="s">
        <v>280</v>
      </c>
      <c r="F132" s="100"/>
      <c r="G132" s="100"/>
      <c r="H132" s="100"/>
      <c r="I132" s="100"/>
      <c r="J132" s="42">
        <v>2</v>
      </c>
      <c r="K132" s="42" t="s">
        <v>28</v>
      </c>
      <c r="L132" s="53">
        <f>N132*курс!$A$1</f>
        <v>1939.8</v>
      </c>
      <c r="M132" s="53">
        <f>L132*1.18</f>
        <v>2288.964</v>
      </c>
      <c r="N132" s="74">
        <v>31.8</v>
      </c>
      <c r="O132" s="74">
        <f>N132*1.18</f>
        <v>37.524</v>
      </c>
    </row>
    <row r="133" spans="1:15" ht="12.75">
      <c r="A133" s="100"/>
      <c r="B133" s="13">
        <f>HYPERLINK("http://rucoecom.danfoss.com/online/index.html?cartCodes="&amp;C133,C133)</f>
        <v>0</v>
      </c>
      <c r="C133" s="41" t="s">
        <v>281</v>
      </c>
      <c r="D133" s="42">
        <v>40</v>
      </c>
      <c r="E133" s="100" t="s">
        <v>282</v>
      </c>
      <c r="F133" s="100"/>
      <c r="G133" s="100"/>
      <c r="H133" s="100"/>
      <c r="I133" s="100"/>
      <c r="J133" s="42">
        <v>2</v>
      </c>
      <c r="K133" s="42" t="s">
        <v>28</v>
      </c>
      <c r="L133" s="53">
        <f>N133*курс!$A$1</f>
        <v>4063.82</v>
      </c>
      <c r="M133" s="53">
        <f>L133*1.18</f>
        <v>4795.3076</v>
      </c>
      <c r="N133" s="74">
        <v>66.62</v>
      </c>
      <c r="O133" s="74">
        <f>N133*1.18</f>
        <v>78.6116</v>
      </c>
    </row>
    <row r="134" spans="1:16" ht="12.75" customHeight="1">
      <c r="A134" s="116" t="s">
        <v>283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1"/>
      <c r="P134" s="110"/>
    </row>
    <row r="135" spans="1:15" ht="12.75">
      <c r="A135" s="100"/>
      <c r="B135" s="13">
        <f>HYPERLINK("http://rucoecom.danfoss.com/online/index.html?cartCodes="&amp;C135,C135)</f>
        <v>0</v>
      </c>
      <c r="C135" s="41" t="s">
        <v>284</v>
      </c>
      <c r="D135" s="42" t="s">
        <v>271</v>
      </c>
      <c r="E135" s="100" t="s">
        <v>285</v>
      </c>
      <c r="F135" s="100"/>
      <c r="G135" s="100"/>
      <c r="H135" s="100"/>
      <c r="I135" s="100"/>
      <c r="J135" s="42">
        <v>1</v>
      </c>
      <c r="K135" s="42" t="s">
        <v>28</v>
      </c>
      <c r="L135" s="53">
        <f>N135*курс!$A$1</f>
        <v>384.3</v>
      </c>
      <c r="M135" s="53">
        <f>L135*1.18</f>
        <v>453.474</v>
      </c>
      <c r="N135" s="74">
        <v>6.3</v>
      </c>
      <c r="O135" s="74">
        <v>7.433999999999999</v>
      </c>
    </row>
    <row r="136" spans="1:15" ht="12.75">
      <c r="A136" s="100"/>
      <c r="B136" s="13">
        <f>HYPERLINK("http://rucoecom.danfoss.com/online/index.html?cartCodes="&amp;C136,C136)</f>
        <v>0</v>
      </c>
      <c r="C136" s="41" t="s">
        <v>286</v>
      </c>
      <c r="D136" s="42" t="s">
        <v>271</v>
      </c>
      <c r="E136" s="100" t="s">
        <v>287</v>
      </c>
      <c r="F136" s="100"/>
      <c r="G136" s="100"/>
      <c r="H136" s="100"/>
      <c r="I136" s="100"/>
      <c r="J136" s="42">
        <v>15</v>
      </c>
      <c r="K136" s="42" t="s">
        <v>28</v>
      </c>
      <c r="L136" s="53">
        <f>N136*курс!$A$1</f>
        <v>2757.2000000000003</v>
      </c>
      <c r="M136" s="53">
        <f>L136*1.18</f>
        <v>3253.496</v>
      </c>
      <c r="N136" s="74">
        <v>45.2</v>
      </c>
      <c r="O136" s="74">
        <v>53.336</v>
      </c>
    </row>
    <row r="137" ht="19.5" customHeight="1"/>
    <row r="138" ht="19.5" customHeight="1"/>
    <row r="139" spans="1:15" ht="12.75" customHeight="1">
      <c r="A139" s="7" t="s">
        <v>227</v>
      </c>
      <c r="B139" s="7" t="s">
        <v>5</v>
      </c>
      <c r="C139" s="7" t="s">
        <v>5</v>
      </c>
      <c r="D139" s="7" t="s">
        <v>228</v>
      </c>
      <c r="E139" s="7"/>
      <c r="F139" s="7"/>
      <c r="G139" s="7" t="s">
        <v>229</v>
      </c>
      <c r="H139" s="7"/>
      <c r="I139" s="7"/>
      <c r="J139" s="7" t="s">
        <v>8</v>
      </c>
      <c r="K139" s="7" t="s">
        <v>9</v>
      </c>
      <c r="L139" s="7" t="s">
        <v>10</v>
      </c>
      <c r="M139" s="7"/>
      <c r="N139" s="7" t="s">
        <v>11</v>
      </c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 t="s">
        <v>12</v>
      </c>
      <c r="M140" s="7" t="s">
        <v>13</v>
      </c>
      <c r="N140" s="7" t="s">
        <v>12</v>
      </c>
      <c r="O140" s="7" t="s">
        <v>13</v>
      </c>
    </row>
    <row r="141" spans="1:15" s="65" customFormat="1" ht="12.75">
      <c r="A141" s="76" t="s">
        <v>288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8"/>
    </row>
    <row r="142" spans="1:15" s="65" customFormat="1" ht="12.75" customHeight="1">
      <c r="A142" s="42"/>
      <c r="B142" s="13">
        <f>HYPERLINK("http://rucoecom.danfoss.com/online/index.html?cartCodes="&amp;C142,C142)</f>
        <v>3005777</v>
      </c>
      <c r="C142" s="122">
        <v>3005777</v>
      </c>
      <c r="D142" s="100" t="s">
        <v>289</v>
      </c>
      <c r="E142" s="100"/>
      <c r="F142" s="100"/>
      <c r="G142" s="98" t="s">
        <v>290</v>
      </c>
      <c r="H142" s="98"/>
      <c r="I142" s="98"/>
      <c r="J142" s="42">
        <v>1</v>
      </c>
      <c r="K142" s="42" t="s">
        <v>28</v>
      </c>
      <c r="L142" s="53">
        <f>N142*курс!$A$1</f>
        <v>81694.25</v>
      </c>
      <c r="M142" s="53">
        <f>L142*1.18</f>
        <v>96399.215</v>
      </c>
      <c r="N142" s="74">
        <v>1339.25</v>
      </c>
      <c r="O142" s="74">
        <f>N142*1.18</f>
        <v>1580.3149999999998</v>
      </c>
    </row>
    <row r="143" spans="1:15" s="65" customFormat="1" ht="12.75" customHeight="1">
      <c r="A143" s="42"/>
      <c r="B143" s="13">
        <f>HYPERLINK("http://rucoecom.danfoss.com/online/index.html?cartCodes="&amp;C143,C143)</f>
        <v>3005781</v>
      </c>
      <c r="C143" s="122">
        <v>3005781</v>
      </c>
      <c r="D143" s="100" t="s">
        <v>291</v>
      </c>
      <c r="E143" s="100"/>
      <c r="F143" s="100"/>
      <c r="G143" s="98" t="s">
        <v>292</v>
      </c>
      <c r="H143" s="98"/>
      <c r="I143" s="98"/>
      <c r="J143" s="42">
        <v>1</v>
      </c>
      <c r="K143" s="42" t="s">
        <v>28</v>
      </c>
      <c r="L143" s="53">
        <f>N143*курс!$A$1</f>
        <v>130845</v>
      </c>
      <c r="M143" s="53">
        <f>L143*1.18</f>
        <v>154397.1</v>
      </c>
      <c r="N143" s="74">
        <v>2145</v>
      </c>
      <c r="O143" s="74">
        <f>N143*1.18</f>
        <v>2531.1</v>
      </c>
    </row>
    <row r="144" spans="1:15" s="65" customFormat="1" ht="12.75" customHeight="1">
      <c r="A144" s="42"/>
      <c r="B144" s="13">
        <f>HYPERLINK("http://rucoecom.danfoss.com/online/index.html?cartCodes="&amp;C144,C144)</f>
        <v>3005778</v>
      </c>
      <c r="C144" s="122">
        <v>3005778</v>
      </c>
      <c r="D144" s="100" t="s">
        <v>293</v>
      </c>
      <c r="E144" s="100"/>
      <c r="F144" s="100"/>
      <c r="G144" s="98" t="s">
        <v>294</v>
      </c>
      <c r="H144" s="98"/>
      <c r="I144" s="98"/>
      <c r="J144" s="42">
        <v>1</v>
      </c>
      <c r="K144" s="42" t="s">
        <v>28</v>
      </c>
      <c r="L144" s="53">
        <f>N144*курс!$A$1</f>
        <v>112545</v>
      </c>
      <c r="M144" s="53">
        <f>L144*1.18</f>
        <v>132803.1</v>
      </c>
      <c r="N144" s="74">
        <v>1845</v>
      </c>
      <c r="O144" s="74">
        <f>N144*1.18</f>
        <v>2177.1</v>
      </c>
    </row>
    <row r="145" spans="1:15" s="65" customFormat="1" ht="12.75" customHeight="1">
      <c r="A145" s="42"/>
      <c r="B145" s="13">
        <f>HYPERLINK("http://rucoecom.danfoss.com/online/index.html?cartCodes="&amp;C145,C145)</f>
        <v>3005782</v>
      </c>
      <c r="C145" s="122">
        <v>3005782</v>
      </c>
      <c r="D145" s="100" t="s">
        <v>295</v>
      </c>
      <c r="E145" s="100"/>
      <c r="F145" s="100"/>
      <c r="G145" s="98" t="s">
        <v>296</v>
      </c>
      <c r="H145" s="98"/>
      <c r="I145" s="98"/>
      <c r="J145" s="42">
        <v>1</v>
      </c>
      <c r="K145" s="42" t="s">
        <v>28</v>
      </c>
      <c r="L145" s="53">
        <f>N145*курс!$A$1</f>
        <v>154635</v>
      </c>
      <c r="M145" s="53">
        <f>L145*1.18</f>
        <v>182469.3</v>
      </c>
      <c r="N145" s="74">
        <v>2535</v>
      </c>
      <c r="O145" s="74">
        <f>N145*1.18</f>
        <v>2991.2999999999997</v>
      </c>
    </row>
    <row r="146" spans="1:15" s="65" customFormat="1" ht="12.75" customHeight="1">
      <c r="A146" s="42"/>
      <c r="B146" s="13">
        <f>HYPERLINK("http://rucoecom.danfoss.com/online/index.html?cartCodes="&amp;C146,C146)</f>
        <v>3005780</v>
      </c>
      <c r="C146" s="122">
        <v>3005780</v>
      </c>
      <c r="D146" s="100" t="s">
        <v>297</v>
      </c>
      <c r="E146" s="100"/>
      <c r="F146" s="100"/>
      <c r="G146" s="98" t="s">
        <v>298</v>
      </c>
      <c r="H146" s="98"/>
      <c r="I146" s="98"/>
      <c r="J146" s="42">
        <v>1</v>
      </c>
      <c r="K146" s="42" t="s">
        <v>28</v>
      </c>
      <c r="L146" s="53">
        <f>N146*курс!$A$1</f>
        <v>122076.86</v>
      </c>
      <c r="M146" s="53">
        <f>L146*1.18</f>
        <v>144050.6948</v>
      </c>
      <c r="N146" s="74">
        <v>2001.26</v>
      </c>
      <c r="O146" s="74">
        <f>N146*1.18</f>
        <v>2361.4867999999997</v>
      </c>
    </row>
    <row r="147" spans="1:15" s="65" customFormat="1" ht="12.75" customHeight="1">
      <c r="A147" s="42"/>
      <c r="B147" s="13">
        <f>HYPERLINK("http://rucoecom.danfoss.com/online/index.html?cartCodes="&amp;C147,C147)</f>
        <v>3005783</v>
      </c>
      <c r="C147" s="122">
        <v>3005783</v>
      </c>
      <c r="D147" s="100" t="s">
        <v>299</v>
      </c>
      <c r="E147" s="100"/>
      <c r="F147" s="100"/>
      <c r="G147" s="98" t="s">
        <v>300</v>
      </c>
      <c r="H147" s="98"/>
      <c r="I147" s="98"/>
      <c r="J147" s="42">
        <v>1</v>
      </c>
      <c r="K147" s="42" t="s">
        <v>28</v>
      </c>
      <c r="L147" s="53">
        <f>N147*курс!$A$1</f>
        <v>178425</v>
      </c>
      <c r="M147" s="53">
        <f>L147*1.18</f>
        <v>210541.5</v>
      </c>
      <c r="N147" s="74">
        <v>2925</v>
      </c>
      <c r="O147" s="74">
        <f>N147*1.18</f>
        <v>3451.5</v>
      </c>
    </row>
    <row r="148" spans="1:16" s="65" customFormat="1" ht="12.75" customHeight="1">
      <c r="A148" s="123"/>
      <c r="B148" s="13">
        <f>HYPERLINK("http://rucoecom.danfoss.com/online/index.html?cartCodes="&amp;C148,C148)</f>
        <v>53500057</v>
      </c>
      <c r="C148" s="122">
        <v>53500057</v>
      </c>
      <c r="D148" s="100" t="s">
        <v>301</v>
      </c>
      <c r="E148" s="100"/>
      <c r="F148" s="100"/>
      <c r="G148" s="98" t="s">
        <v>302</v>
      </c>
      <c r="H148" s="98"/>
      <c r="I148" s="98"/>
      <c r="J148" s="42">
        <v>1</v>
      </c>
      <c r="K148" s="42" t="s">
        <v>28</v>
      </c>
      <c r="L148" s="53">
        <f>N148*курс!$A$1</f>
        <v>28682.2</v>
      </c>
      <c r="M148" s="53">
        <f>L148*1.18</f>
        <v>33844.996</v>
      </c>
      <c r="N148" s="74">
        <v>470.2</v>
      </c>
      <c r="O148" s="74">
        <f>N148*1.18</f>
        <v>554.836</v>
      </c>
      <c r="P148" s="124"/>
    </row>
    <row r="149" spans="1:16" s="65" customFormat="1" ht="30" customHeight="1">
      <c r="A149" s="123"/>
      <c r="B149" s="13">
        <f>HYPERLINK("http://rucoecom.danfoss.com/online/index.html?cartCodes="&amp;C149,C149)</f>
        <v>3049405</v>
      </c>
      <c r="C149" s="122">
        <v>3049405</v>
      </c>
      <c r="D149" s="100" t="s">
        <v>303</v>
      </c>
      <c r="E149" s="100"/>
      <c r="F149" s="100"/>
      <c r="G149" s="98" t="s">
        <v>304</v>
      </c>
      <c r="H149" s="98"/>
      <c r="I149" s="98"/>
      <c r="J149" s="42">
        <v>1</v>
      </c>
      <c r="K149" s="42" t="s">
        <v>28</v>
      </c>
      <c r="L149" s="53">
        <f>N149*курс!$A$1</f>
        <v>12129.24</v>
      </c>
      <c r="M149" s="53">
        <f>L149*1.18</f>
        <v>14312.5032</v>
      </c>
      <c r="N149" s="74">
        <v>198.84</v>
      </c>
      <c r="O149" s="74">
        <f>N149*1.18</f>
        <v>234.63119999999998</v>
      </c>
      <c r="P149" s="125"/>
    </row>
    <row r="150" spans="1:15" s="65" customFormat="1" ht="12.75" customHeight="1">
      <c r="A150" s="123"/>
      <c r="B150" s="13">
        <f>HYPERLINK("http://rucoecom.danfoss.com/online/index.html?cartCodes="&amp;C150,C150)</f>
        <v>53500074</v>
      </c>
      <c r="C150" s="122">
        <v>53500074</v>
      </c>
      <c r="D150" s="100" t="s">
        <v>305</v>
      </c>
      <c r="E150" s="100"/>
      <c r="F150" s="100"/>
      <c r="G150" s="98" t="s">
        <v>304</v>
      </c>
      <c r="H150" s="98"/>
      <c r="I150" s="98"/>
      <c r="J150" s="42">
        <v>1</v>
      </c>
      <c r="K150" s="42" t="s">
        <v>28</v>
      </c>
      <c r="L150" s="53">
        <f>N150*курс!$A$1</f>
        <v>7320</v>
      </c>
      <c r="M150" s="53">
        <f>L150*1.18</f>
        <v>8637.6</v>
      </c>
      <c r="N150" s="74">
        <v>120</v>
      </c>
      <c r="O150" s="74">
        <f>N150*1.18</f>
        <v>141.6</v>
      </c>
    </row>
    <row r="151" spans="1:15" s="65" customFormat="1" ht="12.75" customHeight="1">
      <c r="A151" s="123"/>
      <c r="B151" s="13">
        <f>HYPERLINK("http://rucoecom.danfoss.com/online/index.html?cartCodes="&amp;C151,C151)</f>
        <v>53500059</v>
      </c>
      <c r="C151" s="122">
        <v>53500059</v>
      </c>
      <c r="D151" s="100" t="s">
        <v>306</v>
      </c>
      <c r="E151" s="100"/>
      <c r="F151" s="100"/>
      <c r="G151" s="98" t="s">
        <v>307</v>
      </c>
      <c r="H151" s="98"/>
      <c r="I151" s="98"/>
      <c r="J151" s="42">
        <v>1</v>
      </c>
      <c r="K151" s="42" t="s">
        <v>28</v>
      </c>
      <c r="L151" s="53">
        <f>N151*курс!$A$1</f>
        <v>22903.059999999998</v>
      </c>
      <c r="M151" s="53">
        <f>L151*1.18</f>
        <v>27025.610799999995</v>
      </c>
      <c r="N151" s="74">
        <v>375.46</v>
      </c>
      <c r="O151" s="74">
        <f>N151*1.18</f>
        <v>443.04279999999994</v>
      </c>
    </row>
    <row r="152" spans="1:15" s="65" customFormat="1" ht="40.5" customHeight="1">
      <c r="A152" s="42"/>
      <c r="B152" s="13">
        <f>HYPERLINK("http://rucoecom.danfoss.com/online/index.html?cartCodes="&amp;C152,C152)</f>
        <v>53500132</v>
      </c>
      <c r="C152" s="122">
        <v>53500132</v>
      </c>
      <c r="D152" s="126" t="s">
        <v>308</v>
      </c>
      <c r="E152" s="126"/>
      <c r="F152" s="126"/>
      <c r="G152" s="98" t="s">
        <v>309</v>
      </c>
      <c r="H152" s="98"/>
      <c r="I152" s="98"/>
      <c r="J152" s="42">
        <v>1</v>
      </c>
      <c r="K152" s="42" t="s">
        <v>28</v>
      </c>
      <c r="L152" s="53">
        <f>N152*курс!$A$1</f>
        <v>117620.2</v>
      </c>
      <c r="M152" s="53">
        <f>L152*1.18</f>
        <v>138791.83599999998</v>
      </c>
      <c r="N152" s="74">
        <v>1928.2</v>
      </c>
      <c r="O152" s="74">
        <f>N152*1.18</f>
        <v>2275.276</v>
      </c>
    </row>
    <row r="153" spans="1:15" s="65" customFormat="1" ht="39.75" customHeight="1">
      <c r="A153" s="42"/>
      <c r="B153" s="13">
        <f>HYPERLINK("http://rucoecom.danfoss.com/online/index.html?cartCodes="&amp;C153,C153)</f>
        <v>3023690</v>
      </c>
      <c r="C153" s="122">
        <v>3023690</v>
      </c>
      <c r="D153" s="126" t="s">
        <v>310</v>
      </c>
      <c r="E153" s="126"/>
      <c r="F153" s="126"/>
      <c r="G153" s="98" t="s">
        <v>311</v>
      </c>
      <c r="H153" s="98"/>
      <c r="I153" s="98"/>
      <c r="J153" s="42">
        <v>1</v>
      </c>
      <c r="K153" s="42" t="s">
        <v>28</v>
      </c>
      <c r="L153" s="53">
        <f>N153*курс!$A$1</f>
        <v>49800.4</v>
      </c>
      <c r="M153" s="53">
        <f>L153*1.18</f>
        <v>58764.472</v>
      </c>
      <c r="N153" s="74">
        <v>816.4</v>
      </c>
      <c r="O153" s="74">
        <v>963.35</v>
      </c>
    </row>
    <row r="154" spans="1:15" s="65" customFormat="1" ht="18" customHeight="1">
      <c r="A154" s="127" t="s">
        <v>312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9"/>
    </row>
    <row r="155" spans="1:15" s="65" customFormat="1" ht="30.75" customHeight="1">
      <c r="A155" s="130"/>
      <c r="B155" s="13">
        <f>HYPERLINK("http://rucoecom.danfoss.com/online/index.html?cartCodes="&amp;C155,C155)</f>
        <v>3015129</v>
      </c>
      <c r="C155" s="122">
        <v>3015129</v>
      </c>
      <c r="D155" s="131" t="s">
        <v>313</v>
      </c>
      <c r="E155" s="131"/>
      <c r="F155" s="131"/>
      <c r="G155" s="98" t="s">
        <v>314</v>
      </c>
      <c r="H155" s="98"/>
      <c r="I155" s="98"/>
      <c r="J155" s="126">
        <v>1</v>
      </c>
      <c r="K155" s="126" t="s">
        <v>28</v>
      </c>
      <c r="L155" s="53">
        <f>N155*курс!$A$1</f>
        <v>45931.78</v>
      </c>
      <c r="M155" s="53">
        <f>L155*1.18</f>
        <v>54199.5004</v>
      </c>
      <c r="N155" s="132">
        <v>752.98</v>
      </c>
      <c r="O155" s="132">
        <f>N155*1.18</f>
        <v>888.5164</v>
      </c>
    </row>
    <row r="156" spans="1:15" s="65" customFormat="1" ht="33.75" customHeight="1">
      <c r="A156" s="133"/>
      <c r="B156" s="13">
        <f>HYPERLINK("http://rucoecom.danfoss.com/online/index.html?cartCodes="&amp;C156,C156)</f>
        <v>3015139</v>
      </c>
      <c r="C156" s="122">
        <v>3015139</v>
      </c>
      <c r="D156" s="126" t="s">
        <v>315</v>
      </c>
      <c r="E156" s="126"/>
      <c r="F156" s="126"/>
      <c r="G156" s="98" t="s">
        <v>316</v>
      </c>
      <c r="H156" s="98"/>
      <c r="I156" s="98"/>
      <c r="J156" s="126">
        <v>1</v>
      </c>
      <c r="K156" s="126" t="s">
        <v>28</v>
      </c>
      <c r="L156" s="53">
        <f>N156*курс!$A$1</f>
        <v>137794.72999999998</v>
      </c>
      <c r="M156" s="53">
        <f>L156*1.18</f>
        <v>162597.78139999998</v>
      </c>
      <c r="N156" s="132">
        <v>2258.93</v>
      </c>
      <c r="O156" s="132">
        <f>N156*1.18</f>
        <v>2665.5373999999997</v>
      </c>
    </row>
    <row r="157" spans="1:15" s="65" customFormat="1" ht="15.75" customHeight="1">
      <c r="A157" s="133"/>
      <c r="B157" s="13">
        <f>HYPERLINK("http://rucoecom.danfoss.com/online/index.html?cartCodes="&amp;C157,C157)</f>
        <v>3015140</v>
      </c>
      <c r="C157" s="122">
        <v>3015140</v>
      </c>
      <c r="D157" s="126" t="s">
        <v>317</v>
      </c>
      <c r="E157" s="126"/>
      <c r="F157" s="126"/>
      <c r="G157" s="98" t="s">
        <v>318</v>
      </c>
      <c r="H157" s="98"/>
      <c r="I157" s="98"/>
      <c r="J157" s="126">
        <v>1</v>
      </c>
      <c r="K157" s="126" t="s">
        <v>28</v>
      </c>
      <c r="L157" s="53">
        <f>N157*курс!$A$1</f>
        <v>349079.82</v>
      </c>
      <c r="M157" s="53">
        <f>L157*1.18</f>
        <v>411914.1876</v>
      </c>
      <c r="N157" s="132">
        <v>5722.62</v>
      </c>
      <c r="O157" s="132">
        <f>N157*1.18</f>
        <v>6752.691599999999</v>
      </c>
    </row>
    <row r="158" spans="1:15" s="65" customFormat="1" ht="15.75" customHeight="1">
      <c r="A158" s="133" t="s">
        <v>319</v>
      </c>
      <c r="B158" s="13">
        <f>HYPERLINK("http://rucoecom.danfoss.com/online/index.html?cartCodes="&amp;C158,C158)</f>
        <v>3015141</v>
      </c>
      <c r="C158" s="122">
        <v>3015141</v>
      </c>
      <c r="D158" s="126" t="s">
        <v>320</v>
      </c>
      <c r="E158" s="126"/>
      <c r="F158" s="126"/>
      <c r="G158" s="98" t="s">
        <v>321</v>
      </c>
      <c r="H158" s="98"/>
      <c r="I158" s="98"/>
      <c r="J158" s="126">
        <v>1</v>
      </c>
      <c r="K158" s="126" t="s">
        <v>28</v>
      </c>
      <c r="L158" s="53">
        <f>N158*курс!$A$1</f>
        <v>1083984.6400000001</v>
      </c>
      <c r="M158" s="53">
        <f>L158*1.18</f>
        <v>1279101.8752000001</v>
      </c>
      <c r="N158" s="132">
        <v>17770.24</v>
      </c>
      <c r="O158" s="132">
        <f>N158*1.18</f>
        <v>20968.8832</v>
      </c>
    </row>
    <row r="159" spans="1:15" s="65" customFormat="1" ht="15.75" customHeight="1">
      <c r="A159" s="133"/>
      <c r="B159" s="13">
        <f>HYPERLINK("http://rucoecom.danfoss.com/online/index.html?cartCodes="&amp;C159,C159)</f>
        <v>3015145</v>
      </c>
      <c r="C159" s="122">
        <v>3015145</v>
      </c>
      <c r="D159" s="126" t="s">
        <v>322</v>
      </c>
      <c r="E159" s="126"/>
      <c r="F159" s="126"/>
      <c r="G159" s="98" t="s">
        <v>323</v>
      </c>
      <c r="H159" s="98"/>
      <c r="I159" s="98"/>
      <c r="J159" s="126">
        <v>1</v>
      </c>
      <c r="K159" s="126" t="s">
        <v>28</v>
      </c>
      <c r="L159" s="53">
        <f>N159*курс!$A$1</f>
        <v>41175</v>
      </c>
      <c r="M159" s="53">
        <f>L159*1.18</f>
        <v>48586.5</v>
      </c>
      <c r="N159" s="132">
        <v>675</v>
      </c>
      <c r="O159" s="132">
        <f>N159*1.18</f>
        <v>796.5</v>
      </c>
    </row>
    <row r="160" spans="1:15" s="65" customFormat="1" ht="15.75" customHeight="1">
      <c r="A160" s="133"/>
      <c r="B160" s="13">
        <f>HYPERLINK("http://rucoecom.danfoss.com/online/index.html?cartCodes="&amp;C160,C160)</f>
        <v>3048184</v>
      </c>
      <c r="C160" s="122">
        <v>3048184</v>
      </c>
      <c r="D160" s="126" t="s">
        <v>324</v>
      </c>
      <c r="E160" s="126"/>
      <c r="F160" s="126"/>
      <c r="G160" s="98" t="s">
        <v>325</v>
      </c>
      <c r="H160" s="98"/>
      <c r="I160" s="98"/>
      <c r="J160" s="126">
        <v>1</v>
      </c>
      <c r="K160" s="126" t="s">
        <v>28</v>
      </c>
      <c r="L160" s="53">
        <f>N160*курс!$A$1</f>
        <v>115290</v>
      </c>
      <c r="M160" s="53">
        <f>L160*1.18</f>
        <v>136042.19999999998</v>
      </c>
      <c r="N160" s="132">
        <v>1890</v>
      </c>
      <c r="O160" s="132">
        <f>N160*1.18</f>
        <v>2230.2</v>
      </c>
    </row>
    <row r="161" spans="1:15" s="65" customFormat="1" ht="15.75" customHeight="1">
      <c r="A161" s="133"/>
      <c r="B161" s="13">
        <f>HYPERLINK("http://rucoecom.danfoss.com/online/index.html?cartCodes="&amp;C161,C161)</f>
        <v>3048185</v>
      </c>
      <c r="C161" s="122">
        <v>3048185</v>
      </c>
      <c r="D161" s="126" t="s">
        <v>326</v>
      </c>
      <c r="E161" s="126"/>
      <c r="F161" s="126"/>
      <c r="G161" s="98" t="s">
        <v>327</v>
      </c>
      <c r="H161" s="98"/>
      <c r="I161" s="98"/>
      <c r="J161" s="126">
        <v>1</v>
      </c>
      <c r="K161" s="126" t="s">
        <v>28</v>
      </c>
      <c r="L161" s="53">
        <f>N161*курс!$A$1</f>
        <v>197640</v>
      </c>
      <c r="M161" s="53">
        <f>L161*1.18</f>
        <v>233215.19999999998</v>
      </c>
      <c r="N161" s="132">
        <v>3240</v>
      </c>
      <c r="O161" s="132">
        <f>N161*1.18</f>
        <v>3823.2</v>
      </c>
    </row>
    <row r="162" spans="1:15" s="65" customFormat="1" ht="15.75" customHeight="1">
      <c r="A162" s="133"/>
      <c r="B162" s="13">
        <f>HYPERLINK("http://rucoecom.danfoss.com/online/index.html?cartCodes="&amp;C162,C162)</f>
        <v>3048186</v>
      </c>
      <c r="C162" s="122">
        <v>3048186</v>
      </c>
      <c r="D162" s="126" t="s">
        <v>328</v>
      </c>
      <c r="E162" s="126"/>
      <c r="F162" s="126"/>
      <c r="G162" s="98" t="s">
        <v>329</v>
      </c>
      <c r="H162" s="98"/>
      <c r="I162" s="98"/>
      <c r="J162" s="126">
        <v>1</v>
      </c>
      <c r="K162" s="126" t="s">
        <v>28</v>
      </c>
      <c r="L162" s="53">
        <f>N162*курс!$A$1</f>
        <v>345870</v>
      </c>
      <c r="M162" s="53">
        <f>L162*1.18</f>
        <v>408126.6</v>
      </c>
      <c r="N162" s="132">
        <v>5670</v>
      </c>
      <c r="O162" s="132">
        <f>N162*1.18</f>
        <v>6690.599999999999</v>
      </c>
    </row>
    <row r="163" spans="1:15" s="65" customFormat="1" ht="15.75" customHeight="1">
      <c r="A163" s="133"/>
      <c r="B163" s="13">
        <f>HYPERLINK("http://rucoecom.danfoss.com/online/index.html?cartCodes="&amp;C163,C163)</f>
        <v>3015693</v>
      </c>
      <c r="C163" s="134">
        <v>3015693</v>
      </c>
      <c r="D163" s="126" t="s">
        <v>330</v>
      </c>
      <c r="E163" s="126"/>
      <c r="F163" s="126"/>
      <c r="G163" s="98" t="s">
        <v>331</v>
      </c>
      <c r="H163" s="98"/>
      <c r="I163" s="98"/>
      <c r="J163" s="135">
        <v>1</v>
      </c>
      <c r="K163" s="135" t="s">
        <v>28</v>
      </c>
      <c r="L163" s="53">
        <f>N163*курс!$A$1</f>
        <v>146400</v>
      </c>
      <c r="M163" s="53">
        <f>L163*1.18</f>
        <v>172752</v>
      </c>
      <c r="N163" s="136">
        <v>2400</v>
      </c>
      <c r="O163" s="132">
        <f>N163*1.18</f>
        <v>2832</v>
      </c>
    </row>
    <row r="164" spans="1:15" s="65" customFormat="1" ht="15.75" customHeight="1">
      <c r="A164" s="133"/>
      <c r="B164" s="13">
        <f>HYPERLINK("http://rucoecom.danfoss.com/online/index.html?cartCodes="&amp;C164,C164)</f>
        <v>3015150</v>
      </c>
      <c r="C164" s="122">
        <v>3015150</v>
      </c>
      <c r="D164" s="131" t="s">
        <v>332</v>
      </c>
      <c r="E164" s="131"/>
      <c r="F164" s="131"/>
      <c r="G164" s="137" t="s">
        <v>333</v>
      </c>
      <c r="H164" s="137"/>
      <c r="I164" s="137"/>
      <c r="J164" s="126">
        <v>1</v>
      </c>
      <c r="K164" s="126" t="s">
        <v>28</v>
      </c>
      <c r="L164" s="53">
        <f>N164*курс!$A$1</f>
        <v>122610</v>
      </c>
      <c r="M164" s="53">
        <f>L164*1.18</f>
        <v>144679.8</v>
      </c>
      <c r="N164" s="132">
        <v>2010</v>
      </c>
      <c r="O164" s="132">
        <f>N164*1.18</f>
        <v>2371.7999999999997</v>
      </c>
    </row>
    <row r="165" spans="1:15" s="65" customFormat="1" ht="15.75" customHeight="1">
      <c r="A165" s="133"/>
      <c r="B165" s="13">
        <f>HYPERLINK("http://rucoecom.danfoss.com/online/index.html?cartCodes="&amp;C165,C165)</f>
        <v>3013405</v>
      </c>
      <c r="C165" s="138">
        <v>3013405</v>
      </c>
      <c r="D165" s="126" t="s">
        <v>334</v>
      </c>
      <c r="E165" s="126"/>
      <c r="F165" s="126"/>
      <c r="G165" s="126" t="s">
        <v>335</v>
      </c>
      <c r="H165" s="126"/>
      <c r="I165" s="126"/>
      <c r="J165" s="126">
        <v>1</v>
      </c>
      <c r="K165" s="139" t="s">
        <v>28</v>
      </c>
      <c r="L165" s="53">
        <f>N165*курс!$A$1</f>
        <v>107970</v>
      </c>
      <c r="M165" s="53">
        <f>L165*1.18</f>
        <v>127404.59999999999</v>
      </c>
      <c r="N165" s="132">
        <v>1770</v>
      </c>
      <c r="O165" s="132">
        <f>N165*1.18</f>
        <v>2088.6</v>
      </c>
    </row>
    <row r="166" spans="1:15" s="65" customFormat="1" ht="15.75" customHeight="1">
      <c r="A166" s="133"/>
      <c r="B166" s="13">
        <f>HYPERLINK("http://rucoecom.danfoss.com/online/index.html?cartCodes="&amp;C166,C166)</f>
        <v>3015143</v>
      </c>
      <c r="C166" s="138">
        <v>3015143</v>
      </c>
      <c r="D166" s="126" t="s">
        <v>336</v>
      </c>
      <c r="E166" s="126"/>
      <c r="F166" s="126"/>
      <c r="G166" s="98" t="s">
        <v>337</v>
      </c>
      <c r="H166" s="98"/>
      <c r="I166" s="98"/>
      <c r="J166" s="126">
        <v>1</v>
      </c>
      <c r="K166" s="139" t="s">
        <v>28</v>
      </c>
      <c r="L166" s="53">
        <f>N166*курс!$A$1</f>
        <v>32940</v>
      </c>
      <c r="M166" s="53">
        <f>L166*1.18</f>
        <v>38869.2</v>
      </c>
      <c r="N166" s="132">
        <v>540</v>
      </c>
      <c r="O166" s="132">
        <f>N166*1.18</f>
        <v>637.1999999999999</v>
      </c>
    </row>
    <row r="167" spans="1:15" s="65" customFormat="1" ht="15.75" customHeight="1">
      <c r="A167" s="133"/>
      <c r="B167" s="13">
        <f>HYPERLINK("http://rucoecom.danfoss.com/online/index.html?cartCodes="&amp;C167,C167)</f>
        <v>3048126</v>
      </c>
      <c r="C167" s="122">
        <v>3048126</v>
      </c>
      <c r="D167" s="126" t="s">
        <v>338</v>
      </c>
      <c r="E167" s="126"/>
      <c r="F167" s="126"/>
      <c r="G167" s="98" t="s">
        <v>339</v>
      </c>
      <c r="H167" s="98"/>
      <c r="I167" s="98"/>
      <c r="J167" s="126">
        <v>1</v>
      </c>
      <c r="K167" s="126" t="s">
        <v>28</v>
      </c>
      <c r="L167" s="53">
        <f>N167*курс!$A$1</f>
        <v>65880</v>
      </c>
      <c r="M167" s="53">
        <f>L167*1.18</f>
        <v>77738.4</v>
      </c>
      <c r="N167" s="132">
        <v>1080</v>
      </c>
      <c r="O167" s="132">
        <f>N167*1.18</f>
        <v>1274.3999999999999</v>
      </c>
    </row>
    <row r="168" spans="1:15" s="65" customFormat="1" ht="15.75" customHeight="1">
      <c r="A168" s="133"/>
      <c r="B168" s="13">
        <f>HYPERLINK("http://rucoecom.danfoss.com/online/index.html?cartCodes="&amp;C168,C168)</f>
        <v>3048127</v>
      </c>
      <c r="C168" s="122">
        <v>3048127</v>
      </c>
      <c r="D168" s="126" t="s">
        <v>340</v>
      </c>
      <c r="E168" s="126"/>
      <c r="F168" s="126"/>
      <c r="G168" s="98" t="s">
        <v>341</v>
      </c>
      <c r="H168" s="98"/>
      <c r="I168" s="98"/>
      <c r="J168" s="126">
        <v>1</v>
      </c>
      <c r="K168" s="126" t="s">
        <v>28</v>
      </c>
      <c r="L168" s="53">
        <f>N168*курс!$A$1</f>
        <v>131760</v>
      </c>
      <c r="M168" s="53">
        <f>L168*1.18</f>
        <v>155476.8</v>
      </c>
      <c r="N168" s="132">
        <v>2160</v>
      </c>
      <c r="O168" s="132">
        <f>N168*1.18</f>
        <v>2548.7999999999997</v>
      </c>
    </row>
    <row r="169" spans="1:15" s="65" customFormat="1" ht="15.75" customHeight="1">
      <c r="A169" s="133"/>
      <c r="B169" s="13">
        <f>HYPERLINK("http://rucoecom.danfoss.com/online/index.html?cartCodes="&amp;C169,C169)</f>
        <v>3048128</v>
      </c>
      <c r="C169" s="122">
        <v>3048128</v>
      </c>
      <c r="D169" s="126" t="s">
        <v>342</v>
      </c>
      <c r="E169" s="126"/>
      <c r="F169" s="126"/>
      <c r="G169" s="98" t="s">
        <v>343</v>
      </c>
      <c r="H169" s="98"/>
      <c r="I169" s="98"/>
      <c r="J169" s="126">
        <v>1</v>
      </c>
      <c r="K169" s="126" t="s">
        <v>28</v>
      </c>
      <c r="L169" s="53">
        <f>N169*курс!$A$1</f>
        <v>296460</v>
      </c>
      <c r="M169" s="53">
        <f>L169*1.18</f>
        <v>349822.8</v>
      </c>
      <c r="N169" s="132">
        <v>4860</v>
      </c>
      <c r="O169" s="132">
        <f>N169*1.18</f>
        <v>5734.799999999999</v>
      </c>
    </row>
    <row r="170" s="65" customFormat="1" ht="12.75">
      <c r="B170" s="140"/>
    </row>
    <row r="171" s="65" customFormat="1" ht="12.75">
      <c r="A171" s="65" t="s">
        <v>344</v>
      </c>
    </row>
    <row r="172" spans="3:15" s="65" customFormat="1" ht="12.75"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</row>
    <row r="173" spans="1:14" s="65" customFormat="1" ht="17.25" customHeight="1">
      <c r="A173" s="141" t="s">
        <v>345</v>
      </c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="65" customFormat="1" ht="12.75"/>
    <row r="175" s="65" customFormat="1" ht="12.75"/>
    <row r="176" s="65" customFormat="1" ht="12.75"/>
    <row r="177" s="65" customFormat="1" ht="12.75"/>
    <row r="178" s="65" customFormat="1" ht="12.75"/>
    <row r="179" s="65" customFormat="1" ht="12.75"/>
    <row r="180" s="65" customFormat="1" ht="12.75"/>
    <row r="181" s="65" customFormat="1" ht="12.75"/>
  </sheetData>
  <sheetProtection selectLockedCells="1" selectUnlockedCells="1"/>
  <mergeCells count="171">
    <mergeCell ref="A1:O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M3"/>
    <mergeCell ref="N3:O3"/>
    <mergeCell ref="A5:K5"/>
    <mergeCell ref="H6:H8"/>
    <mergeCell ref="I6:I11"/>
    <mergeCell ref="H9:H11"/>
    <mergeCell ref="H12:H14"/>
    <mergeCell ref="I12:I17"/>
    <mergeCell ref="H15:H17"/>
    <mergeCell ref="H18:H20"/>
    <mergeCell ref="I18:I23"/>
    <mergeCell ref="H21:H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M25"/>
    <mergeCell ref="N25:O25"/>
    <mergeCell ref="A27:K27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M36"/>
    <mergeCell ref="N36:O36"/>
    <mergeCell ref="A38:K38"/>
    <mergeCell ref="A39:A58"/>
    <mergeCell ref="A59:K59"/>
    <mergeCell ref="A60:A79"/>
    <mergeCell ref="A81:A100"/>
    <mergeCell ref="A103:A104"/>
    <mergeCell ref="B103:B104"/>
    <mergeCell ref="C103:C104"/>
    <mergeCell ref="D103:F104"/>
    <mergeCell ref="G103:I104"/>
    <mergeCell ref="J103:J104"/>
    <mergeCell ref="K103:K104"/>
    <mergeCell ref="L103:M103"/>
    <mergeCell ref="N103:O103"/>
    <mergeCell ref="A106:A109"/>
    <mergeCell ref="D106:F106"/>
    <mergeCell ref="G106:I106"/>
    <mergeCell ref="D107:F107"/>
    <mergeCell ref="G107:I107"/>
    <mergeCell ref="D108:F108"/>
    <mergeCell ref="G108:I108"/>
    <mergeCell ref="D109:F109"/>
    <mergeCell ref="G109:I109"/>
    <mergeCell ref="A110:A113"/>
    <mergeCell ref="D110:F110"/>
    <mergeCell ref="G110:I110"/>
    <mergeCell ref="D111:F111"/>
    <mergeCell ref="G111:I111"/>
    <mergeCell ref="D112:F112"/>
    <mergeCell ref="G112:I112"/>
    <mergeCell ref="D113:F113"/>
    <mergeCell ref="G113:I113"/>
    <mergeCell ref="D114:F114"/>
    <mergeCell ref="G114:I114"/>
    <mergeCell ref="A117:A118"/>
    <mergeCell ref="B117:B118"/>
    <mergeCell ref="C117:C118"/>
    <mergeCell ref="D117:D118"/>
    <mergeCell ref="E117:I118"/>
    <mergeCell ref="J117:J118"/>
    <mergeCell ref="K117:K118"/>
    <mergeCell ref="L117:M117"/>
    <mergeCell ref="N117:O117"/>
    <mergeCell ref="E120:I122"/>
    <mergeCell ref="E124:I124"/>
    <mergeCell ref="E126:I126"/>
    <mergeCell ref="E127:I127"/>
    <mergeCell ref="E129:I129"/>
    <mergeCell ref="E130:I130"/>
    <mergeCell ref="E132:I132"/>
    <mergeCell ref="E133:I133"/>
    <mergeCell ref="E135:I135"/>
    <mergeCell ref="E136:I136"/>
    <mergeCell ref="A139:A140"/>
    <mergeCell ref="B139:B140"/>
    <mergeCell ref="C139:C140"/>
    <mergeCell ref="D139:F140"/>
    <mergeCell ref="G139:I140"/>
    <mergeCell ref="J139:J140"/>
    <mergeCell ref="K139:K140"/>
    <mergeCell ref="L139:M139"/>
    <mergeCell ref="N139:O139"/>
    <mergeCell ref="A142:A147"/>
    <mergeCell ref="D142:F142"/>
    <mergeCell ref="G142:I142"/>
    <mergeCell ref="D143:F143"/>
    <mergeCell ref="G143:I143"/>
    <mergeCell ref="D144:F144"/>
    <mergeCell ref="G144:I144"/>
    <mergeCell ref="D145:F145"/>
    <mergeCell ref="G145:I145"/>
    <mergeCell ref="D146:F146"/>
    <mergeCell ref="G146:I146"/>
    <mergeCell ref="D147:F147"/>
    <mergeCell ref="G147:I147"/>
    <mergeCell ref="A148:A151"/>
    <mergeCell ref="D148:F148"/>
    <mergeCell ref="G148:I148"/>
    <mergeCell ref="D149:F149"/>
    <mergeCell ref="G149:I149"/>
    <mergeCell ref="D150:F150"/>
    <mergeCell ref="G150:I150"/>
    <mergeCell ref="D151:F151"/>
    <mergeCell ref="G151:I151"/>
    <mergeCell ref="D152:F152"/>
    <mergeCell ref="G152:I152"/>
    <mergeCell ref="D153:F153"/>
    <mergeCell ref="G153:I153"/>
    <mergeCell ref="D155:F155"/>
    <mergeCell ref="G155:I155"/>
    <mergeCell ref="D156:F156"/>
    <mergeCell ref="G156:I156"/>
    <mergeCell ref="D157:F157"/>
    <mergeCell ref="G157:I157"/>
    <mergeCell ref="D158:F158"/>
    <mergeCell ref="G158:I158"/>
    <mergeCell ref="D159:F159"/>
    <mergeCell ref="G159:I159"/>
    <mergeCell ref="D160:F160"/>
    <mergeCell ref="G160:I160"/>
    <mergeCell ref="D161:F161"/>
    <mergeCell ref="G161:I161"/>
    <mergeCell ref="D162:F162"/>
    <mergeCell ref="G162:I162"/>
    <mergeCell ref="D163:F163"/>
    <mergeCell ref="G163:I163"/>
    <mergeCell ref="D164:F164"/>
    <mergeCell ref="G164:I164"/>
    <mergeCell ref="D165:F165"/>
    <mergeCell ref="G165:I165"/>
    <mergeCell ref="D166:F166"/>
    <mergeCell ref="G166:I166"/>
    <mergeCell ref="D167:F167"/>
    <mergeCell ref="G167:I167"/>
    <mergeCell ref="D168:F168"/>
    <mergeCell ref="G168:I168"/>
    <mergeCell ref="D169:F169"/>
    <mergeCell ref="G169:I169"/>
    <mergeCell ref="A173:N17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8.8515625" style="142" customWidth="1"/>
    <col min="2" max="2" width="15.28125" style="142" customWidth="1"/>
    <col min="3" max="3" width="12.421875" style="142" customWidth="1"/>
    <col min="4" max="4" width="46.00390625" style="143" customWidth="1"/>
    <col min="5" max="5" width="13.28125" style="142" customWidth="1"/>
    <col min="6" max="6" width="13.00390625" style="142" customWidth="1"/>
    <col min="7" max="7" width="10.8515625" style="142" customWidth="1"/>
    <col min="8" max="8" width="10.28125" style="142" customWidth="1"/>
    <col min="9" max="16384" width="8.8515625" style="142" customWidth="1"/>
  </cols>
  <sheetData>
    <row r="1" spans="1:9" ht="31.5" customHeight="1">
      <c r="A1" s="144" t="s">
        <v>346</v>
      </c>
      <c r="B1" s="144"/>
      <c r="C1" s="144"/>
      <c r="D1" s="144"/>
      <c r="E1" s="144"/>
      <c r="F1" s="144"/>
      <c r="G1" s="144"/>
      <c r="H1" s="144"/>
      <c r="I1" s="145"/>
    </row>
    <row r="2" spans="1:9" ht="12.75">
      <c r="A2" s="146" t="s">
        <v>347</v>
      </c>
      <c r="B2" s="146"/>
      <c r="C2" s="146"/>
      <c r="D2" s="146"/>
      <c r="E2" s="146"/>
      <c r="F2" s="146"/>
      <c r="G2" s="146"/>
      <c r="H2" s="146"/>
      <c r="I2" s="145"/>
    </row>
    <row r="3" spans="1:9" ht="21" customHeight="1">
      <c r="A3" s="147" t="s">
        <v>4</v>
      </c>
      <c r="B3" s="147" t="s">
        <v>5</v>
      </c>
      <c r="C3" s="147" t="s">
        <v>5</v>
      </c>
      <c r="D3" s="148" t="s">
        <v>257</v>
      </c>
      <c r="E3" s="147" t="s">
        <v>8</v>
      </c>
      <c r="F3" s="147" t="s">
        <v>9</v>
      </c>
      <c r="G3" s="147" t="s">
        <v>11</v>
      </c>
      <c r="H3" s="147"/>
      <c r="I3" s="145"/>
    </row>
    <row r="4" spans="1:9" ht="18.75" customHeight="1">
      <c r="A4" s="147"/>
      <c r="B4" s="147"/>
      <c r="C4" s="147"/>
      <c r="D4" s="148"/>
      <c r="E4" s="147"/>
      <c r="F4" s="147"/>
      <c r="G4" s="147" t="s">
        <v>12</v>
      </c>
      <c r="H4" s="147" t="s">
        <v>13</v>
      </c>
      <c r="I4" s="145"/>
    </row>
    <row r="5" spans="1:9" ht="12.75">
      <c r="A5" s="149"/>
      <c r="B5" s="13" t="str">
        <f>HYPERLINK("http://rucoecom.danfoss.com/online/index.html?cartCodes="&amp;C5,C5)</f>
        <v>088H2343</v>
      </c>
      <c r="C5" s="150" t="s">
        <v>348</v>
      </c>
      <c r="D5" s="151" t="s">
        <v>349</v>
      </c>
      <c r="E5" s="152">
        <v>1</v>
      </c>
      <c r="F5" s="152" t="s">
        <v>350</v>
      </c>
      <c r="G5" s="153">
        <v>16.17</v>
      </c>
      <c r="H5" s="153">
        <f>ROUND(G5*1.18,2)</f>
        <v>19.08</v>
      </c>
      <c r="I5" s="145"/>
    </row>
    <row r="6" spans="1:9" ht="12.75">
      <c r="A6" s="145"/>
      <c r="B6" s="145"/>
      <c r="C6" s="145"/>
      <c r="D6" s="154"/>
      <c r="E6" s="145"/>
      <c r="F6" s="145"/>
      <c r="G6" s="145"/>
      <c r="H6" s="145"/>
      <c r="I6" s="145"/>
    </row>
    <row r="7" spans="1:9" ht="12.75">
      <c r="A7" s="145"/>
      <c r="B7" s="145"/>
      <c r="C7" s="155"/>
      <c r="D7" s="156"/>
      <c r="E7" s="155"/>
      <c r="F7" s="155"/>
      <c r="G7" s="155"/>
      <c r="H7" s="155"/>
      <c r="I7" s="145"/>
    </row>
    <row r="8" spans="1:9" ht="12.75">
      <c r="A8" s="145"/>
      <c r="B8" s="145"/>
      <c r="C8" s="145"/>
      <c r="D8" s="154"/>
      <c r="E8" s="145"/>
      <c r="F8" s="145"/>
      <c r="G8" s="145"/>
      <c r="H8" s="145"/>
      <c r="I8" s="145"/>
    </row>
    <row r="9" spans="1:9" ht="12.75">
      <c r="A9" s="146" t="s">
        <v>351</v>
      </c>
      <c r="B9" s="146"/>
      <c r="C9" s="146"/>
      <c r="D9" s="146"/>
      <c r="E9" s="146"/>
      <c r="F9" s="146"/>
      <c r="G9" s="146"/>
      <c r="H9" s="146"/>
      <c r="I9" s="145"/>
    </row>
    <row r="10" spans="1:9" ht="21" customHeight="1">
      <c r="A10" s="147" t="s">
        <v>4</v>
      </c>
      <c r="B10" s="147" t="s">
        <v>5</v>
      </c>
      <c r="C10" s="147" t="s">
        <v>5</v>
      </c>
      <c r="D10" s="148" t="s">
        <v>257</v>
      </c>
      <c r="E10" s="147" t="s">
        <v>8</v>
      </c>
      <c r="F10" s="147" t="s">
        <v>9</v>
      </c>
      <c r="G10" s="147" t="s">
        <v>11</v>
      </c>
      <c r="H10" s="147"/>
      <c r="I10" s="145"/>
    </row>
    <row r="11" spans="1:9" ht="19.5" customHeight="1">
      <c r="A11" s="147"/>
      <c r="B11" s="147"/>
      <c r="C11" s="147"/>
      <c r="D11" s="148"/>
      <c r="E11" s="147"/>
      <c r="F11" s="147"/>
      <c r="G11" s="147" t="s">
        <v>12</v>
      </c>
      <c r="H11" s="147" t="s">
        <v>13</v>
      </c>
      <c r="I11" s="145"/>
    </row>
    <row r="12" spans="1:9" ht="12.75">
      <c r="A12" s="149"/>
      <c r="B12" s="13" t="str">
        <f>HYPERLINK("http://rucoecom.danfoss.com/online/index.html?cartCodes="&amp;C12,C12)</f>
        <v>088H2402</v>
      </c>
      <c r="C12" s="157" t="s">
        <v>352</v>
      </c>
      <c r="D12" s="158" t="s">
        <v>353</v>
      </c>
      <c r="E12" s="152">
        <v>1</v>
      </c>
      <c r="F12" s="152" t="s">
        <v>350</v>
      </c>
      <c r="G12" s="159">
        <v>224.53</v>
      </c>
      <c r="H12" s="153">
        <f>ROUND(G12*1.18,2)</f>
        <v>264.95</v>
      </c>
      <c r="I12" s="145"/>
    </row>
    <row r="13" spans="1:9" ht="12.75">
      <c r="A13" s="149"/>
      <c r="B13" s="13" t="str">
        <f>HYPERLINK("http://rucoecom.danfoss.com/online/index.html?cartCodes="&amp;C13,C13)</f>
        <v>088H2403</v>
      </c>
      <c r="C13" s="157" t="s">
        <v>354</v>
      </c>
      <c r="D13" s="158" t="s">
        <v>355</v>
      </c>
      <c r="E13" s="152">
        <v>1</v>
      </c>
      <c r="F13" s="152" t="s">
        <v>350</v>
      </c>
      <c r="G13" s="159">
        <v>35</v>
      </c>
      <c r="H13" s="153">
        <f>ROUND(G13*1.18,2)</f>
        <v>41.3</v>
      </c>
      <c r="I13" s="145"/>
    </row>
    <row r="14" spans="1:9" ht="12.75">
      <c r="A14" s="149"/>
      <c r="B14" s="13" t="str">
        <f>HYPERLINK("http://rucoecom.danfoss.com/online/index.html?cartCodes="&amp;C14,C14)</f>
        <v>088H2400</v>
      </c>
      <c r="C14" s="157" t="s">
        <v>356</v>
      </c>
      <c r="D14" s="158" t="s">
        <v>357</v>
      </c>
      <c r="E14" s="152">
        <v>100</v>
      </c>
      <c r="F14" s="152" t="s">
        <v>350</v>
      </c>
      <c r="G14" s="159">
        <v>0.07</v>
      </c>
      <c r="H14" s="153">
        <f>ROUND(G14*1.18,2)</f>
        <v>0.08</v>
      </c>
      <c r="I14" s="145"/>
    </row>
    <row r="15" spans="1:9" ht="12.75">
      <c r="A15" s="160" t="s">
        <v>358</v>
      </c>
      <c r="B15" s="160"/>
      <c r="C15" s="160"/>
      <c r="D15" s="160"/>
      <c r="E15" s="160"/>
      <c r="F15" s="160"/>
      <c r="G15" s="160"/>
      <c r="H15" s="160"/>
      <c r="I15" s="145"/>
    </row>
    <row r="16" spans="1:9" ht="12.75">
      <c r="A16" s="145"/>
      <c r="B16" s="145"/>
      <c r="C16" s="145"/>
      <c r="D16" s="154"/>
      <c r="E16" s="145"/>
      <c r="F16" s="145"/>
      <c r="G16" s="145"/>
      <c r="H16" s="145"/>
      <c r="I16" s="145"/>
    </row>
    <row r="17" spans="1:9" ht="12.75">
      <c r="A17" s="145"/>
      <c r="B17" s="145"/>
      <c r="C17" s="145"/>
      <c r="D17" s="154"/>
      <c r="E17" s="145"/>
      <c r="F17" s="145"/>
      <c r="G17" s="145"/>
      <c r="H17" s="145"/>
      <c r="I17" s="145"/>
    </row>
    <row r="18" spans="1:9" ht="12.75">
      <c r="A18" s="146" t="s">
        <v>359</v>
      </c>
      <c r="B18" s="146"/>
      <c r="C18" s="146"/>
      <c r="D18" s="146"/>
      <c r="E18" s="146"/>
      <c r="F18" s="146"/>
      <c r="G18" s="146"/>
      <c r="H18" s="146"/>
      <c r="I18" s="145"/>
    </row>
    <row r="19" spans="1:9" ht="19.5" customHeight="1">
      <c r="A19" s="147" t="s">
        <v>4</v>
      </c>
      <c r="B19" s="147" t="s">
        <v>5</v>
      </c>
      <c r="C19" s="147" t="s">
        <v>5</v>
      </c>
      <c r="D19" s="148" t="s">
        <v>257</v>
      </c>
      <c r="E19" s="147" t="s">
        <v>8</v>
      </c>
      <c r="F19" s="147" t="s">
        <v>9</v>
      </c>
      <c r="G19" s="161" t="s">
        <v>11</v>
      </c>
      <c r="H19" s="161"/>
      <c r="I19" s="162"/>
    </row>
    <row r="20" spans="1:9" ht="19.5" customHeight="1">
      <c r="A20" s="147"/>
      <c r="B20" s="147"/>
      <c r="C20" s="147"/>
      <c r="D20" s="148"/>
      <c r="E20" s="147"/>
      <c r="F20" s="147"/>
      <c r="G20" s="147" t="s">
        <v>12</v>
      </c>
      <c r="H20" s="161" t="s">
        <v>13</v>
      </c>
      <c r="I20" s="162"/>
    </row>
    <row r="21" spans="1:9" ht="12.75">
      <c r="A21" s="163" t="s">
        <v>360</v>
      </c>
      <c r="B21" s="163"/>
      <c r="C21" s="163"/>
      <c r="D21" s="163"/>
      <c r="E21" s="163"/>
      <c r="F21" s="163"/>
      <c r="G21" s="163"/>
      <c r="H21" s="163"/>
      <c r="I21" s="162"/>
    </row>
    <row r="22" spans="1:9" ht="12.75">
      <c r="A22" s="149"/>
      <c r="B22" s="13" t="str">
        <f>HYPERLINK("http://rucoecom.danfoss.com/online/index.html?cartCodes="&amp;C22,C22)</f>
        <v>088H2427</v>
      </c>
      <c r="C22" s="164" t="s">
        <v>361</v>
      </c>
      <c r="D22" s="165" t="s">
        <v>362</v>
      </c>
      <c r="E22" s="166">
        <v>1</v>
      </c>
      <c r="F22" s="166" t="s">
        <v>350</v>
      </c>
      <c r="G22" s="167">
        <v>1.74</v>
      </c>
      <c r="H22" s="153">
        <f>ROUND(G22*1.18,2)</f>
        <v>2.05</v>
      </c>
      <c r="I22" s="162"/>
    </row>
    <row r="23" spans="1:9" ht="12.75">
      <c r="A23" s="149"/>
      <c r="B23" s="13" t="str">
        <f>HYPERLINK("http://rucoecom.danfoss.com/online/index.html?cartCodes="&amp;C23,C23)</f>
        <v>088H2433</v>
      </c>
      <c r="C23" s="164" t="s">
        <v>363</v>
      </c>
      <c r="D23" s="168" t="s">
        <v>364</v>
      </c>
      <c r="E23" s="166">
        <v>1</v>
      </c>
      <c r="F23" s="166" t="s">
        <v>350</v>
      </c>
      <c r="G23" s="167">
        <v>0.73</v>
      </c>
      <c r="H23" s="153">
        <f>ROUND(G23*1.18,2)</f>
        <v>0.86</v>
      </c>
      <c r="I23" s="162"/>
    </row>
    <row r="24" spans="1:9" ht="12.75">
      <c r="A24" s="149"/>
      <c r="B24" s="13" t="str">
        <f>HYPERLINK("http://rucoecom.danfoss.com/online/index.html?cartCodes="&amp;C24,C24)</f>
        <v>088H2233</v>
      </c>
      <c r="C24" s="164" t="s">
        <v>365</v>
      </c>
      <c r="D24" s="169" t="s">
        <v>366</v>
      </c>
      <c r="E24" s="166">
        <v>1</v>
      </c>
      <c r="F24" s="166" t="s">
        <v>350</v>
      </c>
      <c r="G24" s="167">
        <v>0.05</v>
      </c>
      <c r="H24" s="153">
        <f>ROUND(G24*1.18,2)</f>
        <v>0.06</v>
      </c>
      <c r="I24" s="162"/>
    </row>
    <row r="25" spans="1:9" ht="12.75">
      <c r="A25" s="149"/>
      <c r="B25" s="13" t="str">
        <f>HYPERLINK("http://rucoecom.danfoss.com/online/index.html?cartCodes="&amp;C25,C25)</f>
        <v>088H2246</v>
      </c>
      <c r="C25" s="170" t="s">
        <v>367</v>
      </c>
      <c r="D25" s="171" t="s">
        <v>368</v>
      </c>
      <c r="E25" s="166">
        <v>100</v>
      </c>
      <c r="F25" s="166" t="s">
        <v>350</v>
      </c>
      <c r="G25" s="167">
        <v>0.05</v>
      </c>
      <c r="H25" s="153">
        <f>ROUND(G25*1.18,2)</f>
        <v>0.06</v>
      </c>
      <c r="I25" s="162"/>
    </row>
    <row r="26" spans="1:9" ht="12.75">
      <c r="A26" s="149"/>
      <c r="B26" s="13" t="str">
        <f>HYPERLINK("http://rucoecom.danfoss.com/online/index.html?cartCodes="&amp;C26,C26)</f>
        <v>088H2220</v>
      </c>
      <c r="C26" s="170" t="s">
        <v>369</v>
      </c>
      <c r="D26" s="172" t="s">
        <v>370</v>
      </c>
      <c r="E26" s="166">
        <v>100</v>
      </c>
      <c r="F26" s="166" t="s">
        <v>350</v>
      </c>
      <c r="G26" s="167">
        <v>0.03</v>
      </c>
      <c r="H26" s="153">
        <f>ROUND(G26*1.18,2)</f>
        <v>0.04</v>
      </c>
      <c r="I26" s="162"/>
    </row>
    <row r="27" spans="1:9" ht="12.75">
      <c r="A27" s="173" t="s">
        <v>371</v>
      </c>
      <c r="B27" s="173"/>
      <c r="C27" s="173"/>
      <c r="D27" s="173"/>
      <c r="E27" s="173"/>
      <c r="F27" s="173"/>
      <c r="G27" s="167">
        <f>G22+G23*2+G24*2+G25+G26</f>
        <v>3.38</v>
      </c>
      <c r="H27" s="153">
        <f>ROUND(G27*1.18,2)</f>
        <v>3.99</v>
      </c>
      <c r="I27" s="162"/>
    </row>
    <row r="28" spans="1:9" ht="12.75">
      <c r="A28" s="174" t="s">
        <v>372</v>
      </c>
      <c r="B28" s="174"/>
      <c r="C28" s="174"/>
      <c r="D28" s="174"/>
      <c r="E28" s="174"/>
      <c r="F28" s="174"/>
      <c r="G28" s="174"/>
      <c r="H28" s="174"/>
      <c r="I28" s="162"/>
    </row>
    <row r="29" spans="1:9" ht="12.75">
      <c r="A29" s="173"/>
      <c r="B29" s="13" t="str">
        <f>HYPERLINK("http://rucoecom.danfoss.com/online/index.html?cartCodes="&amp;C29,C29)</f>
        <v>088Н2428</v>
      </c>
      <c r="C29" s="164" t="s">
        <v>373</v>
      </c>
      <c r="D29" s="154" t="s">
        <v>374</v>
      </c>
      <c r="E29" s="166">
        <v>1</v>
      </c>
      <c r="F29" s="166" t="s">
        <v>350</v>
      </c>
      <c r="G29" s="167">
        <v>0.64</v>
      </c>
      <c r="H29" s="153">
        <f>ROUND(G29*1.18,2)</f>
        <v>0.76</v>
      </c>
      <c r="I29" s="162"/>
    </row>
    <row r="30" spans="1:9" ht="12.75">
      <c r="A30" s="173"/>
      <c r="B30" s="13" t="str">
        <f>HYPERLINK("http://rucoecom.danfoss.com/online/index.html?cartCodes="&amp;C30,C30)</f>
        <v>088H2233</v>
      </c>
      <c r="C30" s="164" t="s">
        <v>365</v>
      </c>
      <c r="D30" s="169" t="s">
        <v>366</v>
      </c>
      <c r="E30" s="166">
        <v>1</v>
      </c>
      <c r="F30" s="166" t="s">
        <v>350</v>
      </c>
      <c r="G30" s="167">
        <v>0.05</v>
      </c>
      <c r="H30" s="153">
        <f>ROUND(G30*1.18,2)</f>
        <v>0.06</v>
      </c>
      <c r="I30" s="145"/>
    </row>
    <row r="31" spans="1:9" ht="12.75">
      <c r="A31" s="173" t="s">
        <v>371</v>
      </c>
      <c r="B31" s="173"/>
      <c r="C31" s="173"/>
      <c r="D31" s="173"/>
      <c r="E31" s="173"/>
      <c r="F31" s="173"/>
      <c r="G31" s="149">
        <f>G29*2+G30*2</f>
        <v>1.3800000000000001</v>
      </c>
      <c r="H31" s="153">
        <f>ROUND(G31*1.18,2)</f>
        <v>1.63</v>
      </c>
      <c r="I31" s="145"/>
    </row>
    <row r="32" spans="1:9" ht="12.75">
      <c r="A32" s="160"/>
      <c r="B32" s="160"/>
      <c r="C32" s="160"/>
      <c r="D32" s="160"/>
      <c r="E32" s="160"/>
      <c r="F32" s="160"/>
      <c r="G32" s="160"/>
      <c r="H32" s="160"/>
      <c r="I32" s="145"/>
    </row>
    <row r="33" spans="1:9" ht="12.75">
      <c r="A33" s="145"/>
      <c r="B33" s="145"/>
      <c r="C33" s="145"/>
      <c r="D33" s="154"/>
      <c r="E33" s="145"/>
      <c r="F33" s="145"/>
      <c r="G33" s="145"/>
      <c r="H33" s="145"/>
      <c r="I33" s="145"/>
    </row>
    <row r="34" spans="1:9" ht="12.75">
      <c r="A34" s="145"/>
      <c r="B34" s="145"/>
      <c r="C34" s="145"/>
      <c r="D34" s="154"/>
      <c r="E34" s="145"/>
      <c r="F34" s="145"/>
      <c r="G34" s="145"/>
      <c r="H34" s="145"/>
      <c r="I34" s="145"/>
    </row>
    <row r="35" spans="1:9" ht="12.75">
      <c r="A35" s="145"/>
      <c r="B35" s="145"/>
      <c r="C35" s="145"/>
      <c r="D35" s="154"/>
      <c r="E35" s="145"/>
      <c r="F35" s="145"/>
      <c r="G35" s="145"/>
      <c r="H35" s="145"/>
      <c r="I35" s="145"/>
    </row>
    <row r="36" spans="1:9" ht="12.75">
      <c r="A36" s="146" t="s">
        <v>375</v>
      </c>
      <c r="B36" s="146"/>
      <c r="C36" s="146"/>
      <c r="D36" s="146"/>
      <c r="E36" s="146"/>
      <c r="F36" s="146"/>
      <c r="G36" s="146"/>
      <c r="H36" s="146"/>
      <c r="I36" s="175"/>
    </row>
    <row r="37" spans="1:9" ht="30.75" customHeight="1">
      <c r="A37" s="147" t="s">
        <v>4</v>
      </c>
      <c r="B37" s="147" t="s">
        <v>5</v>
      </c>
      <c r="C37" s="147" t="s">
        <v>5</v>
      </c>
      <c r="D37" s="148" t="s">
        <v>257</v>
      </c>
      <c r="E37" s="147" t="s">
        <v>8</v>
      </c>
      <c r="F37" s="147" t="s">
        <v>9</v>
      </c>
      <c r="G37" s="161" t="s">
        <v>11</v>
      </c>
      <c r="H37" s="161"/>
      <c r="I37" s="175"/>
    </row>
    <row r="38" spans="1:9" ht="12.75">
      <c r="A38" s="147"/>
      <c r="B38" s="147"/>
      <c r="C38" s="147"/>
      <c r="D38" s="148"/>
      <c r="E38" s="147"/>
      <c r="F38" s="147"/>
      <c r="G38" s="147" t="s">
        <v>12</v>
      </c>
      <c r="H38" s="161" t="s">
        <v>13</v>
      </c>
      <c r="I38" s="175"/>
    </row>
    <row r="39" spans="1:9" ht="19.5" customHeight="1">
      <c r="A39" s="176" t="s">
        <v>376</v>
      </c>
      <c r="B39" s="176"/>
      <c r="C39" s="176"/>
      <c r="D39" s="176"/>
      <c r="E39" s="176"/>
      <c r="F39" s="176"/>
      <c r="G39" s="176"/>
      <c r="H39" s="176"/>
      <c r="I39" s="145"/>
    </row>
    <row r="40" spans="1:9" ht="12.75">
      <c r="A40" s="177"/>
      <c r="B40" s="13" t="str">
        <f>HYPERLINK("http://rucoecom.danfoss.com/online/index.html?cartCodes="&amp;C40,C40)</f>
        <v>088H2245</v>
      </c>
      <c r="C40" s="157" t="s">
        <v>377</v>
      </c>
      <c r="D40" s="178" t="s">
        <v>378</v>
      </c>
      <c r="E40" s="179">
        <v>10</v>
      </c>
      <c r="F40" s="179" t="s">
        <v>350</v>
      </c>
      <c r="G40" s="180">
        <v>1.05</v>
      </c>
      <c r="H40" s="153">
        <f>ROUND(G40*1.18,2)</f>
        <v>1.24</v>
      </c>
      <c r="I40" s="145"/>
    </row>
    <row r="41" spans="1:9" ht="12.75">
      <c r="A41" s="177"/>
      <c r="B41" s="13" t="str">
        <f>HYPERLINK("http://rucoecom.danfoss.com/online/index.html?cartCodes="&amp;C41,C41)</f>
        <v>088H2246</v>
      </c>
      <c r="C41" s="181" t="s">
        <v>367</v>
      </c>
      <c r="D41" s="182" t="s">
        <v>379</v>
      </c>
      <c r="E41" s="183">
        <v>100</v>
      </c>
      <c r="F41" s="183" t="s">
        <v>350</v>
      </c>
      <c r="G41" s="167">
        <v>0.05</v>
      </c>
      <c r="H41" s="153">
        <f>ROUND(G41*1.18,2)</f>
        <v>0.06</v>
      </c>
      <c r="I41" s="145"/>
    </row>
    <row r="42" spans="1:9" ht="12.75">
      <c r="A42" s="173" t="s">
        <v>371</v>
      </c>
      <c r="B42" s="173"/>
      <c r="C42" s="173"/>
      <c r="D42" s="173"/>
      <c r="E42" s="173"/>
      <c r="F42" s="173"/>
      <c r="G42" s="184">
        <f>G40+G41*2</f>
        <v>1.1500000000000001</v>
      </c>
      <c r="H42" s="153">
        <f>ROUND(G42*1.18,2)</f>
        <v>1.36</v>
      </c>
      <c r="I42" s="145"/>
    </row>
    <row r="43" spans="1:9" ht="12.75">
      <c r="A43" s="185" t="s">
        <v>380</v>
      </c>
      <c r="B43" s="185"/>
      <c r="C43" s="185"/>
      <c r="D43" s="185"/>
      <c r="E43" s="185"/>
      <c r="F43" s="185"/>
      <c r="G43" s="185"/>
      <c r="H43" s="185"/>
      <c r="I43" s="145"/>
    </row>
    <row r="44" spans="1:9" ht="12.75">
      <c r="A44" s="173"/>
      <c r="B44" s="13" t="str">
        <f>HYPERLINK("http://rucoecom.danfoss.com/online/index.html?cartCodes="&amp;C44,C44)</f>
        <v>088H2247</v>
      </c>
      <c r="C44" s="157" t="s">
        <v>381</v>
      </c>
      <c r="D44" s="182" t="s">
        <v>382</v>
      </c>
      <c r="E44" s="152">
        <v>100</v>
      </c>
      <c r="F44" s="152" t="s">
        <v>350</v>
      </c>
      <c r="G44" s="153">
        <v>0.03</v>
      </c>
      <c r="H44" s="153">
        <f>ROUND(G44*1.18,2)</f>
        <v>0.04</v>
      </c>
      <c r="I44" s="145"/>
    </row>
    <row r="45" spans="1:9" ht="12.75">
      <c r="A45" s="173" t="s">
        <v>371</v>
      </c>
      <c r="B45" s="173"/>
      <c r="C45" s="173"/>
      <c r="D45" s="173"/>
      <c r="E45" s="173"/>
      <c r="F45" s="173"/>
      <c r="G45" s="167">
        <f>G44*2</f>
        <v>0.06</v>
      </c>
      <c r="H45" s="153">
        <f>ROUND(G45*1.18,2)</f>
        <v>0.07</v>
      </c>
      <c r="I45" s="145"/>
    </row>
    <row r="46" spans="1:9" ht="12.75">
      <c r="A46" s="145"/>
      <c r="B46" s="145"/>
      <c r="C46" s="145"/>
      <c r="D46" s="154"/>
      <c r="E46" s="145"/>
      <c r="F46" s="145"/>
      <c r="G46" s="145"/>
      <c r="H46" s="145"/>
      <c r="I46" s="145"/>
    </row>
    <row r="47" spans="1:9" ht="12.75">
      <c r="A47" s="145"/>
      <c r="B47" s="145"/>
      <c r="C47" s="145"/>
      <c r="D47" s="154"/>
      <c r="E47" s="145"/>
      <c r="F47" s="145"/>
      <c r="G47" s="145"/>
      <c r="H47" s="145"/>
      <c r="I47" s="145"/>
    </row>
    <row r="48" spans="1:9" s="188" customFormat="1" ht="12.75">
      <c r="A48" s="186" t="s">
        <v>383</v>
      </c>
      <c r="B48" s="186"/>
      <c r="C48" s="186"/>
      <c r="D48" s="186"/>
      <c r="E48" s="186"/>
      <c r="F48" s="186"/>
      <c r="G48" s="186"/>
      <c r="H48" s="186"/>
      <c r="I48" s="187"/>
    </row>
    <row r="49" spans="1:9" s="188" customFormat="1" ht="12.75" customHeight="1">
      <c r="A49" s="148" t="s">
        <v>4</v>
      </c>
      <c r="B49" s="148" t="s">
        <v>5</v>
      </c>
      <c r="C49" s="148" t="s">
        <v>5</v>
      </c>
      <c r="D49" s="148" t="s">
        <v>257</v>
      </c>
      <c r="E49" s="148" t="s">
        <v>8</v>
      </c>
      <c r="F49" s="148" t="s">
        <v>9</v>
      </c>
      <c r="G49" s="189" t="s">
        <v>11</v>
      </c>
      <c r="H49" s="189"/>
      <c r="I49" s="187"/>
    </row>
    <row r="50" spans="1:9" s="188" customFormat="1" ht="12.75">
      <c r="A50" s="148"/>
      <c r="B50" s="148"/>
      <c r="C50" s="148"/>
      <c r="D50" s="148"/>
      <c r="E50" s="148"/>
      <c r="F50" s="148"/>
      <c r="G50" s="148" t="s">
        <v>12</v>
      </c>
      <c r="H50" s="189" t="s">
        <v>13</v>
      </c>
      <c r="I50" s="190"/>
    </row>
    <row r="51" spans="1:9" s="188" customFormat="1" ht="25.5" customHeight="1">
      <c r="A51" s="169"/>
      <c r="B51" s="191" t="str">
        <f>HYPERLINK("http://rucoecom.danfoss.com/online/index.html?cartCodes="&amp;C51,C51)</f>
        <v>088H2434</v>
      </c>
      <c r="C51" s="192" t="s">
        <v>384</v>
      </c>
      <c r="D51" s="182" t="s">
        <v>385</v>
      </c>
      <c r="E51" s="193">
        <v>100</v>
      </c>
      <c r="F51" s="193" t="s">
        <v>350</v>
      </c>
      <c r="G51" s="194">
        <v>0.18</v>
      </c>
      <c r="H51" s="153">
        <f>ROUND(G51*1.18,2)</f>
        <v>0.21</v>
      </c>
      <c r="I51" s="190"/>
    </row>
    <row r="52" spans="1:9" s="188" customFormat="1" ht="12.75">
      <c r="A52" s="195"/>
      <c r="B52" s="191" t="str">
        <f>HYPERLINK("http://rucoecom.danfoss.com/online/index.html?cartCodes="&amp;C52,C52)</f>
        <v>088H2222</v>
      </c>
      <c r="C52" s="192" t="s">
        <v>386</v>
      </c>
      <c r="D52" s="182" t="s">
        <v>387</v>
      </c>
      <c r="E52" s="193">
        <v>100</v>
      </c>
      <c r="F52" s="193" t="s">
        <v>350</v>
      </c>
      <c r="G52" s="194">
        <v>0.04</v>
      </c>
      <c r="H52" s="153">
        <f>ROUND(G52*1.18,2)</f>
        <v>0.05</v>
      </c>
      <c r="I52" s="187"/>
    </row>
    <row r="53" spans="1:9" s="188" customFormat="1" ht="12.75">
      <c r="A53" s="196" t="s">
        <v>371</v>
      </c>
      <c r="B53" s="196"/>
      <c r="C53" s="196"/>
      <c r="D53" s="196"/>
      <c r="E53" s="196"/>
      <c r="F53" s="196"/>
      <c r="G53" s="197">
        <f>G51*2+G52*2</f>
        <v>0.44</v>
      </c>
      <c r="H53" s="153">
        <f>ROUND(G53*1.18,2)</f>
        <v>0.52</v>
      </c>
      <c r="I53" s="187"/>
    </row>
    <row r="54" spans="1:9" ht="12.75">
      <c r="A54" s="198"/>
      <c r="B54" s="198"/>
      <c r="C54" s="199"/>
      <c r="D54" s="200"/>
      <c r="E54" s="199"/>
      <c r="F54" s="199"/>
      <c r="G54" s="201"/>
      <c r="H54" s="202"/>
      <c r="I54" s="145"/>
    </row>
    <row r="55" spans="1:9" ht="12.75">
      <c r="A55" s="203" t="s">
        <v>388</v>
      </c>
      <c r="B55" s="203"/>
      <c r="C55" s="203"/>
      <c r="D55" s="203"/>
      <c r="E55" s="203"/>
      <c r="F55" s="203"/>
      <c r="G55" s="203"/>
      <c r="H55" s="203"/>
      <c r="I55" s="145"/>
    </row>
    <row r="56" spans="1:9" ht="12.75">
      <c r="A56" s="204" t="s">
        <v>389</v>
      </c>
      <c r="B56" s="204"/>
      <c r="C56" s="204"/>
      <c r="D56" s="204"/>
      <c r="E56" s="204"/>
      <c r="F56" s="204"/>
      <c r="G56" s="204"/>
      <c r="H56" s="204"/>
      <c r="I56" s="162"/>
    </row>
    <row r="57" spans="1:9" s="208" customFormat="1" ht="12.75" customHeight="1">
      <c r="A57" s="205" t="s">
        <v>4</v>
      </c>
      <c r="B57" s="205" t="s">
        <v>5</v>
      </c>
      <c r="C57" s="205" t="s">
        <v>5</v>
      </c>
      <c r="D57" s="192" t="s">
        <v>257</v>
      </c>
      <c r="E57" s="205" t="s">
        <v>8</v>
      </c>
      <c r="F57" s="205" t="s">
        <v>9</v>
      </c>
      <c r="G57" s="206" t="s">
        <v>11</v>
      </c>
      <c r="H57" s="206"/>
      <c r="I57" s="207"/>
    </row>
    <row r="58" spans="1:9" s="208" customFormat="1" ht="12.75">
      <c r="A58" s="205"/>
      <c r="B58" s="205"/>
      <c r="C58" s="205"/>
      <c r="D58" s="192"/>
      <c r="E58" s="205"/>
      <c r="F58" s="205"/>
      <c r="G58" s="205" t="s">
        <v>12</v>
      </c>
      <c r="H58" s="206" t="s">
        <v>13</v>
      </c>
      <c r="I58" s="207"/>
    </row>
    <row r="59" spans="1:9" s="208" customFormat="1" ht="21" customHeight="1">
      <c r="A59" s="209"/>
      <c r="B59" s="13" t="str">
        <f>HYPERLINK("http://rucoecom.danfoss.com/online/index.html?cartCodes="&amp;C59,C59)</f>
        <v>088H2270</v>
      </c>
      <c r="C59" s="210" t="s">
        <v>390</v>
      </c>
      <c r="D59" s="182" t="s">
        <v>391</v>
      </c>
      <c r="E59" s="211">
        <v>100</v>
      </c>
      <c r="F59" s="211" t="s">
        <v>350</v>
      </c>
      <c r="G59" s="212">
        <v>0.6000000000000001</v>
      </c>
      <c r="H59" s="153">
        <f>ROUND(G59*1.18,2)</f>
        <v>0.71</v>
      </c>
      <c r="I59" s="213"/>
    </row>
    <row r="60" spans="1:9" ht="12.75">
      <c r="A60" s="149"/>
      <c r="B60" s="13" t="str">
        <f>HYPERLINK("http://rucoecom.danfoss.com/online/index.html?cartCodes="&amp;C60,C60)</f>
        <v>088H2220</v>
      </c>
      <c r="C60" s="170" t="s">
        <v>369</v>
      </c>
      <c r="D60" s="172" t="s">
        <v>392</v>
      </c>
      <c r="E60" s="211">
        <v>100</v>
      </c>
      <c r="F60" s="211" t="s">
        <v>350</v>
      </c>
      <c r="G60" s="212">
        <v>0.03</v>
      </c>
      <c r="H60" s="212">
        <f>ROUND(G60*1.18,2)</f>
        <v>0.04</v>
      </c>
      <c r="I60" s="162"/>
    </row>
    <row r="61" spans="1:9" s="208" customFormat="1" ht="12.75">
      <c r="A61" s="214" t="s">
        <v>371</v>
      </c>
      <c r="B61" s="214"/>
      <c r="C61" s="214"/>
      <c r="D61" s="214"/>
      <c r="E61" s="214"/>
      <c r="F61" s="214"/>
      <c r="G61" s="215">
        <f>G59+G60*2</f>
        <v>0.6600000000000001</v>
      </c>
      <c r="H61" s="212">
        <f>ROUND(G61*1.18,2)</f>
        <v>0.78</v>
      </c>
      <c r="I61" s="216"/>
    </row>
    <row r="62" spans="1:9" s="208" customFormat="1" ht="12.75">
      <c r="A62" s="217" t="s">
        <v>393</v>
      </c>
      <c r="B62" s="217"/>
      <c r="C62" s="217"/>
      <c r="D62" s="218"/>
      <c r="E62" s="217"/>
      <c r="F62" s="217"/>
      <c r="G62" s="217"/>
      <c r="H62" s="217"/>
      <c r="I62" s="216"/>
    </row>
    <row r="63" spans="1:9" s="208" customFormat="1" ht="12.75">
      <c r="A63" s="217"/>
      <c r="B63" s="217"/>
      <c r="C63" s="217"/>
      <c r="D63" s="218"/>
      <c r="E63" s="217"/>
      <c r="F63" s="217"/>
      <c r="G63" s="217"/>
      <c r="H63" s="217"/>
      <c r="I63" s="216"/>
    </row>
    <row r="64" spans="1:9" ht="12.75" customHeight="1">
      <c r="A64" s="145"/>
      <c r="B64" s="145"/>
      <c r="C64" s="145"/>
      <c r="D64" s="154"/>
      <c r="E64" s="145"/>
      <c r="F64" s="145"/>
      <c r="G64" s="145"/>
      <c r="H64" s="145"/>
      <c r="I64" s="187"/>
    </row>
    <row r="65" spans="1:9" ht="12.75" customHeight="1">
      <c r="A65" s="219" t="s">
        <v>394</v>
      </c>
      <c r="B65" s="219"/>
      <c r="C65" s="219"/>
      <c r="D65" s="219"/>
      <c r="E65" s="219"/>
      <c r="F65" s="219"/>
      <c r="G65" s="219"/>
      <c r="H65" s="219"/>
      <c r="I65" s="187"/>
    </row>
    <row r="66" spans="1:9" ht="12.75" customHeight="1">
      <c r="A66" s="147" t="s">
        <v>4</v>
      </c>
      <c r="B66" s="147" t="s">
        <v>5</v>
      </c>
      <c r="C66" s="147" t="s">
        <v>5</v>
      </c>
      <c r="D66" s="148" t="s">
        <v>257</v>
      </c>
      <c r="E66" s="147" t="s">
        <v>8</v>
      </c>
      <c r="F66" s="147" t="s">
        <v>9</v>
      </c>
      <c r="G66" s="161" t="s">
        <v>11</v>
      </c>
      <c r="H66" s="161"/>
      <c r="I66" s="187"/>
    </row>
    <row r="67" spans="1:9" ht="12.75">
      <c r="A67" s="147"/>
      <c r="B67" s="147"/>
      <c r="C67" s="147"/>
      <c r="D67" s="148"/>
      <c r="E67" s="147"/>
      <c r="F67" s="147"/>
      <c r="G67" s="147" t="s">
        <v>12</v>
      </c>
      <c r="H67" s="161" t="s">
        <v>13</v>
      </c>
      <c r="I67" s="187"/>
    </row>
    <row r="68" spans="1:9" ht="12.75">
      <c r="A68" s="149"/>
      <c r="B68" s="13" t="str">
        <f>HYPERLINK("http://rucoecom.danfoss.com/online/index.html?cartCodes="&amp;C68,C68)</f>
        <v>088H2220</v>
      </c>
      <c r="C68" s="170" t="s">
        <v>369</v>
      </c>
      <c r="D68" s="172" t="s">
        <v>395</v>
      </c>
      <c r="E68" s="220">
        <v>100</v>
      </c>
      <c r="F68" s="193" t="s">
        <v>350</v>
      </c>
      <c r="G68" s="221">
        <v>0.03</v>
      </c>
      <c r="H68" s="153">
        <f>ROUND(G68*1.18,2)</f>
        <v>0.04</v>
      </c>
      <c r="I68" s="162"/>
    </row>
    <row r="69" spans="1:9" ht="12.75">
      <c r="A69" s="169"/>
      <c r="B69" s="191" t="str">
        <f>HYPERLINK("http://rucoecom.danfoss.com/online/index.html?cartCodes="&amp;C69,C69)</f>
        <v>088H2319</v>
      </c>
      <c r="C69" s="192" t="s">
        <v>396</v>
      </c>
      <c r="D69" s="182" t="s">
        <v>397</v>
      </c>
      <c r="E69" s="193">
        <v>100</v>
      </c>
      <c r="F69" s="193" t="s">
        <v>350</v>
      </c>
      <c r="G69" s="221">
        <v>0.04</v>
      </c>
      <c r="H69" s="153">
        <f>ROUND(G69*1.18,2)</f>
        <v>0.05</v>
      </c>
      <c r="I69" s="187"/>
    </row>
    <row r="70" spans="1:9" ht="12.75">
      <c r="A70" s="173" t="s">
        <v>371</v>
      </c>
      <c r="B70" s="173"/>
      <c r="C70" s="173"/>
      <c r="D70" s="173"/>
      <c r="E70" s="173"/>
      <c r="F70" s="173"/>
      <c r="G70" s="167">
        <f>G68*2+G69*2</f>
        <v>0.14</v>
      </c>
      <c r="H70" s="153">
        <f>ROUND(G70*1.18,2)</f>
        <v>0.17</v>
      </c>
      <c r="I70" s="187"/>
    </row>
    <row r="71" spans="1:9" ht="12.75">
      <c r="A71" s="145"/>
      <c r="B71" s="145"/>
      <c r="C71" s="145"/>
      <c r="D71" s="154"/>
      <c r="E71" s="145"/>
      <c r="F71" s="145"/>
      <c r="G71" s="145"/>
      <c r="H71" s="145"/>
      <c r="I71" s="187"/>
    </row>
    <row r="72" spans="1:9" ht="12.75">
      <c r="A72" s="145"/>
      <c r="B72" s="145"/>
      <c r="C72" s="145"/>
      <c r="D72" s="154"/>
      <c r="E72" s="145"/>
      <c r="F72" s="145"/>
      <c r="G72" s="145"/>
      <c r="H72" s="145"/>
      <c r="I72" s="187"/>
    </row>
    <row r="73" ht="12.75" customHeight="1">
      <c r="I73" s="187"/>
    </row>
    <row r="74" ht="12.75" customHeight="1">
      <c r="I74" s="145"/>
    </row>
    <row r="75" ht="12.75">
      <c r="I75" s="145"/>
    </row>
    <row r="76" ht="12.75">
      <c r="I76" s="145"/>
    </row>
    <row r="77" ht="12.75">
      <c r="I77" s="145"/>
    </row>
    <row r="79" ht="19.5" customHeight="1"/>
    <row r="80" ht="18.75" customHeight="1"/>
    <row r="83" ht="25.5" customHeight="1"/>
    <row r="88" ht="20.25" customHeight="1"/>
    <row r="89" ht="19.5" customHeight="1"/>
    <row r="93" ht="12.75" customHeight="1"/>
    <row r="95" ht="12.75">
      <c r="I95" s="145"/>
    </row>
    <row r="96" ht="12.75">
      <c r="I96" s="145"/>
    </row>
    <row r="97" ht="12.75">
      <c r="I97" s="145"/>
    </row>
    <row r="98" ht="24" customHeight="1">
      <c r="I98" s="145"/>
    </row>
    <row r="99" ht="24" customHeight="1">
      <c r="I99" s="145"/>
    </row>
    <row r="100" ht="12.75">
      <c r="I100" s="145"/>
    </row>
    <row r="101" ht="12.75">
      <c r="I101" s="145"/>
    </row>
    <row r="102" ht="12.75">
      <c r="I102" s="145"/>
    </row>
    <row r="103" ht="12.75" customHeight="1">
      <c r="I103" s="145"/>
    </row>
  </sheetData>
  <sheetProtection selectLockedCells="1" selectUnlockedCells="1"/>
  <mergeCells count="71">
    <mergeCell ref="A1:H1"/>
    <mergeCell ref="A2:H2"/>
    <mergeCell ref="A3:A4"/>
    <mergeCell ref="B3:B4"/>
    <mergeCell ref="C3:C4"/>
    <mergeCell ref="D3:D4"/>
    <mergeCell ref="E3:E4"/>
    <mergeCell ref="F3:F4"/>
    <mergeCell ref="G3:H3"/>
    <mergeCell ref="A9:H9"/>
    <mergeCell ref="A10:A11"/>
    <mergeCell ref="B10:B11"/>
    <mergeCell ref="C10:C11"/>
    <mergeCell ref="D10:D11"/>
    <mergeCell ref="E10:E11"/>
    <mergeCell ref="F10:F11"/>
    <mergeCell ref="G10:H10"/>
    <mergeCell ref="A15:H15"/>
    <mergeCell ref="A18:H18"/>
    <mergeCell ref="A19:A20"/>
    <mergeCell ref="B19:B20"/>
    <mergeCell ref="C19:C20"/>
    <mergeCell ref="D19:D20"/>
    <mergeCell ref="E19:E20"/>
    <mergeCell ref="F19:F20"/>
    <mergeCell ref="G19:H19"/>
    <mergeCell ref="A21:H21"/>
    <mergeCell ref="A27:F27"/>
    <mergeCell ref="A28:H28"/>
    <mergeCell ref="A31:F31"/>
    <mergeCell ref="A32:H32"/>
    <mergeCell ref="A36:H36"/>
    <mergeCell ref="A37:A38"/>
    <mergeCell ref="B37:B38"/>
    <mergeCell ref="C37:C38"/>
    <mergeCell ref="D37:D38"/>
    <mergeCell ref="E37:E38"/>
    <mergeCell ref="F37:F38"/>
    <mergeCell ref="G37:H37"/>
    <mergeCell ref="A39:H39"/>
    <mergeCell ref="A42:F42"/>
    <mergeCell ref="A43:H43"/>
    <mergeCell ref="A45:F45"/>
    <mergeCell ref="A48:H48"/>
    <mergeCell ref="A49:A50"/>
    <mergeCell ref="B49:B50"/>
    <mergeCell ref="C49:C50"/>
    <mergeCell ref="D49:D50"/>
    <mergeCell ref="E49:E50"/>
    <mergeCell ref="F49:F50"/>
    <mergeCell ref="G49:H49"/>
    <mergeCell ref="A53:F53"/>
    <mergeCell ref="A55:H55"/>
    <mergeCell ref="A56:H56"/>
    <mergeCell ref="A57:A58"/>
    <mergeCell ref="B57:B58"/>
    <mergeCell ref="C57:C58"/>
    <mergeCell ref="D57:D58"/>
    <mergeCell ref="E57:E58"/>
    <mergeCell ref="F57:F58"/>
    <mergeCell ref="G57:H57"/>
    <mergeCell ref="A61:F61"/>
    <mergeCell ref="A65:H65"/>
    <mergeCell ref="A66:A67"/>
    <mergeCell ref="B66:B67"/>
    <mergeCell ref="C66:C67"/>
    <mergeCell ref="D66:D67"/>
    <mergeCell ref="E66:E67"/>
    <mergeCell ref="F66:F67"/>
    <mergeCell ref="G66:H66"/>
    <mergeCell ref="A70:F70"/>
  </mergeCells>
  <printOptions/>
  <pageMargins left="0.24027777777777778" right="0.24027777777777778" top="1" bottom="1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zoomScale="106" zoomScaleNormal="106" workbookViewId="0" topLeftCell="A1">
      <selection activeCell="A2" sqref="A2"/>
    </sheetView>
  </sheetViews>
  <sheetFormatPr defaultColWidth="9.140625" defaultRowHeight="12.75"/>
  <cols>
    <col min="1" max="1" width="8.8515625" style="142" customWidth="1"/>
    <col min="2" max="2" width="15.140625" style="142" customWidth="1"/>
    <col min="3" max="3" width="0.2890625" style="142" customWidth="1"/>
    <col min="4" max="4" width="46.57421875" style="142" customWidth="1"/>
    <col min="5" max="5" width="13.28125" style="222" customWidth="1"/>
    <col min="6" max="6" width="13.00390625" style="142" customWidth="1"/>
    <col min="7" max="7" width="10.8515625" style="222" customWidth="1"/>
    <col min="8" max="8" width="10.28125" style="222" customWidth="1"/>
    <col min="9" max="16384" width="8.8515625" style="142" customWidth="1"/>
  </cols>
  <sheetData>
    <row r="1" spans="1:12" ht="31.5" customHeight="1">
      <c r="A1" s="144" t="s">
        <v>398</v>
      </c>
      <c r="B1" s="144"/>
      <c r="C1" s="144"/>
      <c r="D1" s="144"/>
      <c r="E1" s="144"/>
      <c r="F1" s="144"/>
      <c r="G1" s="144"/>
      <c r="H1" s="144"/>
      <c r="I1" s="145"/>
      <c r="J1" s="145"/>
      <c r="K1" s="145"/>
      <c r="L1" s="145"/>
    </row>
    <row r="2" spans="1:12" ht="12.75">
      <c r="A2" s="146" t="s">
        <v>399</v>
      </c>
      <c r="B2" s="146"/>
      <c r="C2" s="146"/>
      <c r="D2" s="146"/>
      <c r="E2" s="146"/>
      <c r="F2" s="146"/>
      <c r="G2" s="146"/>
      <c r="H2" s="146"/>
      <c r="I2" s="145"/>
      <c r="J2" s="145"/>
      <c r="K2" s="145"/>
      <c r="L2" s="145"/>
    </row>
    <row r="3" spans="1:12" ht="21" customHeight="1">
      <c r="A3" s="147" t="s">
        <v>4</v>
      </c>
      <c r="B3" s="147" t="s">
        <v>5</v>
      </c>
      <c r="C3" s="147" t="s">
        <v>5</v>
      </c>
      <c r="D3" s="147" t="s">
        <v>257</v>
      </c>
      <c r="E3" s="147" t="s">
        <v>8</v>
      </c>
      <c r="F3" s="147" t="s">
        <v>9</v>
      </c>
      <c r="G3" s="147" t="s">
        <v>11</v>
      </c>
      <c r="H3" s="147"/>
      <c r="I3" s="145"/>
      <c r="J3" s="145"/>
      <c r="K3" s="145"/>
      <c r="L3" s="145"/>
    </row>
    <row r="4" spans="1:12" ht="18.75" customHeight="1">
      <c r="A4" s="147"/>
      <c r="B4" s="147"/>
      <c r="C4" s="147"/>
      <c r="D4" s="147"/>
      <c r="E4" s="147"/>
      <c r="F4" s="147"/>
      <c r="G4" s="147" t="s">
        <v>12</v>
      </c>
      <c r="H4" s="147" t="s">
        <v>13</v>
      </c>
      <c r="I4" s="145"/>
      <c r="J4" s="145"/>
      <c r="K4" s="145"/>
      <c r="L4" s="145"/>
    </row>
    <row r="5" spans="1:12" ht="42" customHeight="1">
      <c r="A5" s="149"/>
      <c r="B5" s="13" t="str">
        <f>HYPERLINK("http://rucoecom.danfoss.com/online/index.html?cartCodes="&amp;C5,C5)</f>
        <v>187F0001</v>
      </c>
      <c r="C5" s="157" t="s">
        <v>400</v>
      </c>
      <c r="D5" s="177" t="s">
        <v>401</v>
      </c>
      <c r="E5" s="152">
        <v>1</v>
      </c>
      <c r="F5" s="152" t="s">
        <v>350</v>
      </c>
      <c r="G5" s="153">
        <v>36.77</v>
      </c>
      <c r="H5" s="153">
        <f>ROUND(G5*1.18,2)</f>
        <v>43.39</v>
      </c>
      <c r="I5" s="145"/>
      <c r="J5" s="145"/>
      <c r="K5" s="145"/>
      <c r="L5" s="145"/>
    </row>
    <row r="6" spans="1:12" ht="42" customHeight="1">
      <c r="A6" s="149"/>
      <c r="B6" s="13" t="str">
        <f>HYPERLINK("http://rucoecom.danfoss.com/online/index.html?cartCodes="&amp;C6,C6)</f>
        <v>187F0014</v>
      </c>
      <c r="C6" s="157" t="s">
        <v>402</v>
      </c>
      <c r="D6" s="177" t="s">
        <v>403</v>
      </c>
      <c r="E6" s="152">
        <v>1</v>
      </c>
      <c r="F6" s="152" t="s">
        <v>350</v>
      </c>
      <c r="G6" s="153">
        <v>44.65</v>
      </c>
      <c r="H6" s="153">
        <f>ROUND(G6*1.18,2)</f>
        <v>52.69</v>
      </c>
      <c r="I6" s="145"/>
      <c r="J6" s="145"/>
      <c r="K6" s="145"/>
      <c r="L6" s="145"/>
    </row>
    <row r="7" spans="1:12" ht="12.75">
      <c r="A7" s="145"/>
      <c r="B7" s="145"/>
      <c r="C7" s="145"/>
      <c r="D7" s="145"/>
      <c r="E7" s="223"/>
      <c r="F7" s="145"/>
      <c r="G7" s="223"/>
      <c r="H7" s="223"/>
      <c r="I7" s="145"/>
      <c r="J7" s="145"/>
      <c r="K7" s="145"/>
      <c r="L7" s="145"/>
    </row>
    <row r="8" spans="1:12" ht="12.75">
      <c r="A8" s="145"/>
      <c r="B8" s="145"/>
      <c r="C8" s="145"/>
      <c r="D8" s="145"/>
      <c r="E8" s="223"/>
      <c r="F8" s="145"/>
      <c r="G8" s="223"/>
      <c r="H8" s="223"/>
      <c r="I8" s="145"/>
      <c r="J8" s="145"/>
      <c r="K8" s="145"/>
      <c r="L8" s="145"/>
    </row>
    <row r="9" spans="1:12" ht="12.75">
      <c r="A9" s="146" t="s">
        <v>404</v>
      </c>
      <c r="B9" s="146"/>
      <c r="C9" s="146"/>
      <c r="D9" s="146"/>
      <c r="E9" s="146"/>
      <c r="F9" s="146"/>
      <c r="G9" s="146"/>
      <c r="H9" s="146"/>
      <c r="I9" s="145"/>
      <c r="J9" s="145"/>
      <c r="K9" s="145"/>
      <c r="L9" s="145"/>
    </row>
    <row r="10" spans="1:12" ht="20.25" customHeight="1">
      <c r="A10" s="147" t="s">
        <v>4</v>
      </c>
      <c r="B10" s="147" t="s">
        <v>5</v>
      </c>
      <c r="C10" s="147" t="s">
        <v>5</v>
      </c>
      <c r="D10" s="147" t="s">
        <v>257</v>
      </c>
      <c r="E10" s="147" t="s">
        <v>8</v>
      </c>
      <c r="F10" s="147" t="s">
        <v>9</v>
      </c>
      <c r="G10" s="147" t="s">
        <v>11</v>
      </c>
      <c r="H10" s="147"/>
      <c r="I10" s="145"/>
      <c r="J10" s="145"/>
      <c r="K10" s="145"/>
      <c r="L10" s="145"/>
    </row>
    <row r="11" spans="1:12" ht="19.5" customHeight="1">
      <c r="A11" s="147"/>
      <c r="B11" s="147"/>
      <c r="C11" s="147"/>
      <c r="D11" s="147"/>
      <c r="E11" s="147"/>
      <c r="F11" s="147"/>
      <c r="G11" s="147" t="s">
        <v>12</v>
      </c>
      <c r="H11" s="147" t="s">
        <v>13</v>
      </c>
      <c r="I11" s="145"/>
      <c r="J11" s="145"/>
      <c r="K11" s="145"/>
      <c r="L11" s="145"/>
    </row>
    <row r="12" spans="1:12" ht="42.75" customHeight="1">
      <c r="A12" s="224"/>
      <c r="B12" s="13" t="str">
        <f>HYPERLINK("http://rucoecom.danfoss.com/online/index.html?cartCodes="&amp;C12,C12)</f>
        <v>187F0000</v>
      </c>
      <c r="C12" s="225" t="s">
        <v>405</v>
      </c>
      <c r="D12" s="226" t="s">
        <v>406</v>
      </c>
      <c r="E12" s="227">
        <v>1</v>
      </c>
      <c r="F12" s="227" t="s">
        <v>350</v>
      </c>
      <c r="G12" s="228">
        <v>63.38</v>
      </c>
      <c r="H12" s="228">
        <f>ROUND(G12*1.18,2)</f>
        <v>74.79</v>
      </c>
      <c r="I12" s="145"/>
      <c r="J12" s="145"/>
      <c r="K12" s="145"/>
      <c r="L12" s="145"/>
    </row>
    <row r="13" spans="1:12" ht="27.75" customHeight="1">
      <c r="A13" s="229"/>
      <c r="B13" s="13" t="str">
        <f>HYPERLINK("http://rucoecom.danfoss.com/online/index.html?cartCodes="&amp;C13,C13)</f>
        <v>187F0003</v>
      </c>
      <c r="C13" s="225" t="s">
        <v>407</v>
      </c>
      <c r="D13" s="230" t="s">
        <v>408</v>
      </c>
      <c r="E13" s="227">
        <v>1</v>
      </c>
      <c r="F13" s="227" t="s">
        <v>350</v>
      </c>
      <c r="G13" s="228">
        <v>214.17</v>
      </c>
      <c r="H13" s="228">
        <f>ROUND(G13*1.18,2)</f>
        <v>252.72</v>
      </c>
      <c r="I13" s="145"/>
      <c r="J13" s="145"/>
      <c r="K13" s="145"/>
      <c r="L13" s="145"/>
    </row>
    <row r="14" spans="1:12" ht="27.75" customHeight="1">
      <c r="A14" s="231"/>
      <c r="B14" s="13" t="str">
        <f>HYPERLINK("http://rucoecom.danfoss.com/online/index.html?cartCodes="&amp;C14,C14)</f>
        <v>187F0004</v>
      </c>
      <c r="C14" s="225" t="s">
        <v>409</v>
      </c>
      <c r="D14" s="230" t="s">
        <v>410</v>
      </c>
      <c r="E14" s="227">
        <v>1</v>
      </c>
      <c r="F14" s="227" t="s">
        <v>350</v>
      </c>
      <c r="G14" s="228">
        <v>1128.9</v>
      </c>
      <c r="H14" s="228">
        <f>ROUND(G14*1.18,2)</f>
        <v>1332.1</v>
      </c>
      <c r="I14" s="145"/>
      <c r="J14" s="145"/>
      <c r="K14" s="145"/>
      <c r="L14" s="145"/>
    </row>
    <row r="15" spans="1:12" ht="27.75" customHeight="1">
      <c r="A15" s="232"/>
      <c r="B15" s="13" t="str">
        <f>HYPERLINK("http://rucoecom.danfoss.com/online/index.html?cartCodes="&amp;C15,C15)</f>
        <v>187F0007</v>
      </c>
      <c r="C15" s="225" t="s">
        <v>411</v>
      </c>
      <c r="D15" s="230" t="s">
        <v>412</v>
      </c>
      <c r="E15" s="227">
        <v>1</v>
      </c>
      <c r="F15" s="227" t="s">
        <v>350</v>
      </c>
      <c r="G15" s="228">
        <v>36.02</v>
      </c>
      <c r="H15" s="228">
        <f>ROUND(G15*1.18,2)</f>
        <v>42.5</v>
      </c>
      <c r="I15" s="145"/>
      <c r="J15" s="145"/>
      <c r="K15" s="145"/>
      <c r="L15" s="145"/>
    </row>
    <row r="16" spans="1:12" ht="27.75" customHeight="1">
      <c r="A16" s="232"/>
      <c r="B16" s="13" t="str">
        <f>HYPERLINK("http://rucoecom.danfoss.com/online/index.html?cartCodes="&amp;C16,C16)</f>
        <v>187F0010</v>
      </c>
      <c r="C16" s="225" t="s">
        <v>413</v>
      </c>
      <c r="D16" s="233" t="s">
        <v>414</v>
      </c>
      <c r="E16" s="227">
        <v>1</v>
      </c>
      <c r="F16" s="227" t="s">
        <v>350</v>
      </c>
      <c r="G16" s="228">
        <v>45.39</v>
      </c>
      <c r="H16" s="228">
        <f>ROUND(G16*1.18,2)</f>
        <v>53.56</v>
      </c>
      <c r="I16" s="145"/>
      <c r="J16" s="145"/>
      <c r="K16" s="145"/>
      <c r="L16" s="145"/>
    </row>
    <row r="17" spans="1:12" ht="27.75" customHeight="1">
      <c r="A17" s="232"/>
      <c r="B17" s="13" t="str">
        <f>HYPERLINK("http://rucoecom.danfoss.com/online/index.html?cartCodes="&amp;C17,C17)</f>
        <v>187F0019</v>
      </c>
      <c r="C17" s="225" t="s">
        <v>415</v>
      </c>
      <c r="D17" s="233" t="s">
        <v>416</v>
      </c>
      <c r="E17" s="227">
        <v>1</v>
      </c>
      <c r="F17" s="227" t="s">
        <v>350</v>
      </c>
      <c r="G17" s="228">
        <v>61.48</v>
      </c>
      <c r="H17" s="228">
        <f>ROUND(G17*1.18,2)</f>
        <v>72.55</v>
      </c>
      <c r="I17" s="145"/>
      <c r="J17" s="145"/>
      <c r="K17" s="145"/>
      <c r="L17" s="145"/>
    </row>
    <row r="18" spans="1:12" ht="27.75" customHeight="1">
      <c r="A18" s="232"/>
      <c r="B18" s="13" t="str">
        <f>HYPERLINK("http://rucoecom.danfoss.com/online/index.html?cartCodes="&amp;C18,C18)</f>
        <v>187F0011</v>
      </c>
      <c r="C18" s="225" t="s">
        <v>417</v>
      </c>
      <c r="D18" s="233" t="s">
        <v>418</v>
      </c>
      <c r="E18" s="227">
        <v>1</v>
      </c>
      <c r="F18" s="227" t="s">
        <v>350</v>
      </c>
      <c r="G18" s="228">
        <v>154.29</v>
      </c>
      <c r="H18" s="228">
        <f>ROUND(G18*1.18,2)</f>
        <v>182.06</v>
      </c>
      <c r="I18" s="145"/>
      <c r="J18" s="145"/>
      <c r="K18" s="145"/>
      <c r="L18" s="145"/>
    </row>
    <row r="19" spans="1:12" ht="27.75" customHeight="1">
      <c r="A19" s="232"/>
      <c r="B19" s="13" t="str">
        <f>HYPERLINK("http://rucoecom.danfoss.com/online/index.html?cartCodes="&amp;C19,C19)</f>
        <v>187F0012</v>
      </c>
      <c r="C19" s="225" t="s">
        <v>419</v>
      </c>
      <c r="D19" s="233" t="s">
        <v>420</v>
      </c>
      <c r="E19" s="227">
        <v>1</v>
      </c>
      <c r="F19" s="227" t="s">
        <v>350</v>
      </c>
      <c r="G19" s="228">
        <v>270.48</v>
      </c>
      <c r="H19" s="228">
        <f>ROUND(G19*1.18,2)</f>
        <v>319.17</v>
      </c>
      <c r="I19" s="145"/>
      <c r="J19" s="145"/>
      <c r="K19" s="145"/>
      <c r="L19" s="145"/>
    </row>
    <row r="20" spans="1:12" ht="27.75" customHeight="1">
      <c r="A20" s="232"/>
      <c r="B20" s="13" t="str">
        <f>HYPERLINK("http://rucoecom.danfoss.com/online/index.html?cartCodes="&amp;C20,C20)</f>
        <v>187F0015</v>
      </c>
      <c r="C20" s="225" t="s">
        <v>421</v>
      </c>
      <c r="D20" s="233" t="s">
        <v>422</v>
      </c>
      <c r="E20" s="227">
        <v>1</v>
      </c>
      <c r="F20" s="227" t="s">
        <v>350</v>
      </c>
      <c r="G20" s="228">
        <v>2.31</v>
      </c>
      <c r="H20" s="228">
        <f>ROUND(G20*1.18,2)</f>
        <v>2.73</v>
      </c>
      <c r="I20" s="145"/>
      <c r="J20" s="145"/>
      <c r="K20" s="145"/>
      <c r="L20" s="145"/>
    </row>
    <row r="21" spans="1:12" ht="27.75" customHeight="1">
      <c r="A21" s="232"/>
      <c r="B21" s="13" t="str">
        <f>HYPERLINK("http://rucoecom.danfoss.com/online/index.html?cartCodes="&amp;C21,C21)</f>
        <v>187F0018</v>
      </c>
      <c r="C21" s="225" t="s">
        <v>423</v>
      </c>
      <c r="D21" s="233" t="s">
        <v>424</v>
      </c>
      <c r="E21" s="227">
        <v>1</v>
      </c>
      <c r="F21" s="227" t="s">
        <v>350</v>
      </c>
      <c r="G21" s="228">
        <v>95.66</v>
      </c>
      <c r="H21" s="228">
        <f>ROUND(G21*1.18,2)</f>
        <v>112.88</v>
      </c>
      <c r="I21" s="145"/>
      <c r="J21" s="145"/>
      <c r="K21" s="145"/>
      <c r="L21" s="145"/>
    </row>
    <row r="22" spans="1:12" ht="31.5" customHeight="1">
      <c r="A22" s="149"/>
      <c r="B22" s="13" t="str">
        <f>HYPERLINK("http://rucoecom.danfoss.com/online/index.html?cartCodes="&amp;C22,C22)</f>
        <v>187F0025</v>
      </c>
      <c r="C22" s="157" t="s">
        <v>425</v>
      </c>
      <c r="D22" s="177" t="s">
        <v>426</v>
      </c>
      <c r="E22" s="152">
        <v>1</v>
      </c>
      <c r="F22" s="152" t="s">
        <v>350</v>
      </c>
      <c r="G22" s="234">
        <v>88.46</v>
      </c>
      <c r="H22" s="228">
        <f>ROUND(G22*1.18,2)</f>
        <v>104.38</v>
      </c>
      <c r="I22" s="145"/>
      <c r="J22" s="145"/>
      <c r="K22" s="145"/>
      <c r="L22" s="145"/>
    </row>
    <row r="23" spans="1:12" ht="31.5" customHeight="1">
      <c r="A23" s="149"/>
      <c r="B23" s="13" t="str">
        <f>HYPERLINK("http://rucoecom.danfoss.com/online/index.html?cartCodes="&amp;C23,C23)</f>
        <v>187F0026</v>
      </c>
      <c r="C23" s="157" t="s">
        <v>427</v>
      </c>
      <c r="D23" s="177" t="s">
        <v>428</v>
      </c>
      <c r="E23" s="152">
        <v>1</v>
      </c>
      <c r="F23" s="152" t="s">
        <v>350</v>
      </c>
      <c r="G23" s="234">
        <v>76.92</v>
      </c>
      <c r="H23" s="228">
        <f>ROUND(G23*1.18,2)</f>
        <v>90.77</v>
      </c>
      <c r="I23" s="145"/>
      <c r="J23" s="145"/>
      <c r="K23" s="145"/>
      <c r="L23" s="145"/>
    </row>
    <row r="24" spans="1:12" ht="31.5" customHeight="1">
      <c r="A24" s="149"/>
      <c r="B24" s="13" t="str">
        <f>HYPERLINK("http://rucoecom.danfoss.com/online/index.html?cartCodes="&amp;C24,C24)</f>
        <v>187F0050</v>
      </c>
      <c r="C24" s="157" t="s">
        <v>429</v>
      </c>
      <c r="D24" s="177" t="s">
        <v>430</v>
      </c>
      <c r="E24" s="152">
        <v>1</v>
      </c>
      <c r="F24" s="152" t="s">
        <v>350</v>
      </c>
      <c r="G24" s="234">
        <v>17.18</v>
      </c>
      <c r="H24" s="228">
        <f>ROUND(G24*1.18,2)</f>
        <v>20.27</v>
      </c>
      <c r="I24" s="145"/>
      <c r="J24" s="145"/>
      <c r="K24" s="145"/>
      <c r="L24" s="145"/>
    </row>
    <row r="25" spans="1:12" ht="33" customHeight="1">
      <c r="A25" s="149"/>
      <c r="B25" s="13" t="str">
        <f>HYPERLINK("http://rucoecom.danfoss.com/online/index.html?cartCodes="&amp;C25,C25)</f>
        <v>187F0051</v>
      </c>
      <c r="C25" s="157" t="s">
        <v>431</v>
      </c>
      <c r="D25" s="177" t="s">
        <v>432</v>
      </c>
      <c r="E25" s="152">
        <v>1</v>
      </c>
      <c r="F25" s="152" t="s">
        <v>350</v>
      </c>
      <c r="G25" s="234">
        <v>11.54</v>
      </c>
      <c r="H25" s="228">
        <f>ROUND(G25*1.18,2)</f>
        <v>13.62</v>
      </c>
      <c r="I25" s="145"/>
      <c r="J25" s="145"/>
      <c r="K25" s="145"/>
      <c r="L25" s="145"/>
    </row>
    <row r="26" spans="1:12" ht="33" customHeight="1">
      <c r="A26" s="149"/>
      <c r="B26" s="13" t="str">
        <f>HYPERLINK("http://rucoecom.danfoss.com/online/index.html?cartCodes="&amp;C26,C26)</f>
        <v>187F0052</v>
      </c>
      <c r="C26" s="157" t="s">
        <v>433</v>
      </c>
      <c r="D26" s="177" t="s">
        <v>434</v>
      </c>
      <c r="E26" s="152">
        <v>1</v>
      </c>
      <c r="F26" s="152" t="s">
        <v>350</v>
      </c>
      <c r="G26" s="234">
        <v>6.41</v>
      </c>
      <c r="H26" s="228">
        <f>ROUND(G26*1.18,2)</f>
        <v>7.56</v>
      </c>
      <c r="I26" s="145"/>
      <c r="J26" s="145"/>
      <c r="K26" s="145"/>
      <c r="L26" s="145"/>
    </row>
    <row r="27" spans="1:12" ht="33" customHeight="1">
      <c r="A27" s="162"/>
      <c r="B27" s="235"/>
      <c r="C27" s="236"/>
      <c r="D27" s="237"/>
      <c r="E27" s="238"/>
      <c r="F27" s="238"/>
      <c r="G27" s="239"/>
      <c r="H27" s="240"/>
      <c r="I27" s="145"/>
      <c r="J27" s="145"/>
      <c r="K27" s="145"/>
      <c r="L27" s="145"/>
    </row>
    <row r="28" spans="1:12" ht="33" customHeight="1">
      <c r="A28" s="162"/>
      <c r="B28" s="235"/>
      <c r="C28" s="236"/>
      <c r="D28" s="237"/>
      <c r="E28" s="238"/>
      <c r="F28" s="238"/>
      <c r="G28" s="239"/>
      <c r="H28" s="240"/>
      <c r="I28" s="145"/>
      <c r="J28" s="145"/>
      <c r="K28" s="145"/>
      <c r="L28" s="145"/>
    </row>
    <row r="29" spans="1:12" ht="33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" ht="12.75">
      <c r="A31" s="146" t="s">
        <v>435</v>
      </c>
      <c r="B31" s="146"/>
      <c r="C31" s="146"/>
      <c r="D31" s="146"/>
      <c r="E31" s="146"/>
      <c r="F31" s="146"/>
      <c r="G31" s="146"/>
      <c r="H31" s="146"/>
      <c r="I31" s="145"/>
      <c r="J31" s="145"/>
      <c r="K31" s="145"/>
      <c r="L31" s="145"/>
    </row>
    <row r="32" spans="1:12" ht="21" customHeight="1">
      <c r="A32" s="147" t="s">
        <v>4</v>
      </c>
      <c r="B32" s="147" t="s">
        <v>5</v>
      </c>
      <c r="C32" s="147" t="s">
        <v>5</v>
      </c>
      <c r="D32" s="147" t="s">
        <v>257</v>
      </c>
      <c r="E32" s="147" t="s">
        <v>8</v>
      </c>
      <c r="F32" s="147" t="s">
        <v>9</v>
      </c>
      <c r="G32" s="147" t="s">
        <v>11</v>
      </c>
      <c r="H32" s="147"/>
      <c r="I32" s="145"/>
      <c r="J32" s="145"/>
      <c r="K32" s="145"/>
      <c r="L32" s="145"/>
    </row>
    <row r="33" spans="1:12" ht="19.5" customHeight="1">
      <c r="A33" s="147"/>
      <c r="B33" s="147"/>
      <c r="C33" s="147"/>
      <c r="D33" s="147"/>
      <c r="E33" s="147"/>
      <c r="F33" s="147"/>
      <c r="G33" s="147" t="s">
        <v>12</v>
      </c>
      <c r="H33" s="147" t="s">
        <v>13</v>
      </c>
      <c r="I33" s="145"/>
      <c r="J33" s="145"/>
      <c r="K33" s="145"/>
      <c r="L33" s="145"/>
    </row>
    <row r="34" spans="1:12" ht="33" customHeight="1">
      <c r="A34" s="149"/>
      <c r="B34" s="13" t="str">
        <f>HYPERLINK("http://rucoecom.danfoss.com/online/index.html?cartCodes="&amp;C34,C34)</f>
        <v>187F0005</v>
      </c>
      <c r="C34" s="157" t="s">
        <v>436</v>
      </c>
      <c r="D34" s="177" t="s">
        <v>437</v>
      </c>
      <c r="E34" s="152">
        <v>1</v>
      </c>
      <c r="F34" s="152" t="s">
        <v>350</v>
      </c>
      <c r="G34" s="234">
        <v>40</v>
      </c>
      <c r="H34" s="228">
        <f>ROUND(G34*1.18,2)</f>
        <v>47.2</v>
      </c>
      <c r="I34" s="145"/>
      <c r="J34" s="145"/>
      <c r="K34" s="145"/>
      <c r="L34" s="145"/>
    </row>
    <row r="35" spans="1:12" ht="33" customHeight="1">
      <c r="A35" s="149"/>
      <c r="B35" s="13" t="str">
        <f>HYPERLINK("http://rucoecom.danfoss.com/online/index.html?cartCodes="&amp;C35,C35)</f>
        <v>187F0006</v>
      </c>
      <c r="C35" s="157" t="s">
        <v>438</v>
      </c>
      <c r="D35" s="177" t="s">
        <v>439</v>
      </c>
      <c r="E35" s="152">
        <v>1</v>
      </c>
      <c r="F35" s="152" t="s">
        <v>350</v>
      </c>
      <c r="G35" s="234">
        <v>66.67</v>
      </c>
      <c r="H35" s="228">
        <f>ROUND(G35*1.18,2)</f>
        <v>78.67</v>
      </c>
      <c r="I35" s="145"/>
      <c r="J35" s="145"/>
      <c r="K35" s="145"/>
      <c r="L35" s="145"/>
    </row>
    <row r="36" spans="1:12" ht="32.25" customHeight="1">
      <c r="A36" s="149"/>
      <c r="B36" s="13" t="str">
        <f>HYPERLINK("http://rucoecom.danfoss.com/online/index.html?cartCodes="&amp;C36,C36)</f>
        <v>187F0013</v>
      </c>
      <c r="C36" s="157" t="s">
        <v>440</v>
      </c>
      <c r="D36" s="177" t="s">
        <v>441</v>
      </c>
      <c r="E36" s="152">
        <v>1</v>
      </c>
      <c r="F36" s="152" t="s">
        <v>350</v>
      </c>
      <c r="G36" s="234">
        <v>833</v>
      </c>
      <c r="H36" s="228">
        <f>ROUND(G36*1.18,2)</f>
        <v>982.94</v>
      </c>
      <c r="I36" s="145"/>
      <c r="J36" s="145"/>
      <c r="K36" s="145"/>
      <c r="L36" s="145"/>
    </row>
    <row r="37" spans="1:12" ht="30" customHeight="1">
      <c r="A37" s="149"/>
      <c r="B37" s="13" t="str">
        <f>HYPERLINK("http://rucoecom.danfoss.com/online/index.html?cartCodes="&amp;C37,C37)</f>
        <v>187F0017</v>
      </c>
      <c r="C37" s="157" t="s">
        <v>442</v>
      </c>
      <c r="D37" s="177" t="s">
        <v>443</v>
      </c>
      <c r="E37" s="152">
        <v>100</v>
      </c>
      <c r="F37" s="152" t="s">
        <v>350</v>
      </c>
      <c r="G37" s="234">
        <v>0.71</v>
      </c>
      <c r="H37" s="228">
        <f>ROUND(G37*1.18,2)</f>
        <v>0.84</v>
      </c>
      <c r="I37" s="145"/>
      <c r="J37" s="145"/>
      <c r="K37" s="145"/>
      <c r="L37" s="145"/>
    </row>
    <row r="38" spans="1:12" ht="12.75">
      <c r="A38" s="145"/>
      <c r="B38" s="145"/>
      <c r="C38" s="145"/>
      <c r="D38" s="145"/>
      <c r="E38" s="223"/>
      <c r="F38" s="145"/>
      <c r="G38" s="223"/>
      <c r="H38" s="223"/>
      <c r="I38" s="145"/>
      <c r="J38" s="145"/>
      <c r="K38" s="145"/>
      <c r="L38" s="145"/>
    </row>
    <row r="39" spans="1:12" ht="12.75">
      <c r="A39" s="160" t="s">
        <v>358</v>
      </c>
      <c r="B39" s="160"/>
      <c r="C39" s="160"/>
      <c r="D39" s="160"/>
      <c r="E39" s="160"/>
      <c r="F39" s="160"/>
      <c r="G39" s="160"/>
      <c r="H39" s="160"/>
      <c r="I39" s="145"/>
      <c r="J39" s="145"/>
      <c r="K39" s="145"/>
      <c r="L39" s="145"/>
    </row>
    <row r="40" spans="1:12" ht="12.75">
      <c r="A40" s="145"/>
      <c r="B40" s="145"/>
      <c r="C40" s="145"/>
      <c r="D40" s="145"/>
      <c r="E40" s="223"/>
      <c r="F40" s="145"/>
      <c r="G40" s="223"/>
      <c r="H40" s="223"/>
      <c r="I40" s="145"/>
      <c r="J40" s="145"/>
      <c r="K40" s="145"/>
      <c r="L40" s="145"/>
    </row>
    <row r="41" spans="1:12" ht="12.75">
      <c r="A41" s="145"/>
      <c r="B41" s="145"/>
      <c r="C41" s="145"/>
      <c r="D41" s="145"/>
      <c r="E41" s="223"/>
      <c r="F41" s="145"/>
      <c r="G41" s="223"/>
      <c r="H41" s="223"/>
      <c r="I41" s="145"/>
      <c r="J41" s="145"/>
      <c r="K41" s="145"/>
      <c r="L41" s="145"/>
    </row>
    <row r="42" spans="1:12" ht="12.75">
      <c r="A42" s="146" t="s">
        <v>444</v>
      </c>
      <c r="B42" s="146"/>
      <c r="C42" s="146"/>
      <c r="D42" s="146"/>
      <c r="E42" s="146"/>
      <c r="F42" s="146"/>
      <c r="G42" s="146"/>
      <c r="H42" s="146"/>
      <c r="I42" s="145"/>
      <c r="J42" s="145"/>
      <c r="K42" s="145"/>
      <c r="L42" s="145"/>
    </row>
    <row r="43" spans="1:12" ht="19.5" customHeight="1">
      <c r="A43" s="147" t="s">
        <v>4</v>
      </c>
      <c r="B43" s="147" t="s">
        <v>5</v>
      </c>
      <c r="C43" s="147" t="s">
        <v>5</v>
      </c>
      <c r="D43" s="147" t="s">
        <v>257</v>
      </c>
      <c r="E43" s="147" t="s">
        <v>8</v>
      </c>
      <c r="F43" s="147" t="s">
        <v>9</v>
      </c>
      <c r="G43" s="161" t="s">
        <v>11</v>
      </c>
      <c r="H43" s="161"/>
      <c r="I43" s="162"/>
      <c r="J43" s="145"/>
      <c r="K43" s="145"/>
      <c r="L43" s="145"/>
    </row>
    <row r="44" spans="1:12" ht="19.5" customHeight="1">
      <c r="A44" s="147"/>
      <c r="B44" s="147"/>
      <c r="C44" s="147"/>
      <c r="D44" s="147"/>
      <c r="E44" s="147"/>
      <c r="F44" s="147"/>
      <c r="G44" s="147" t="s">
        <v>12</v>
      </c>
      <c r="H44" s="161" t="s">
        <v>13</v>
      </c>
      <c r="I44" s="162"/>
      <c r="J44" s="145"/>
      <c r="K44" s="145"/>
      <c r="L44" s="145"/>
    </row>
    <row r="45" spans="1:12" ht="12.75">
      <c r="A45" s="163" t="s">
        <v>360</v>
      </c>
      <c r="B45" s="163"/>
      <c r="C45" s="163"/>
      <c r="D45" s="163"/>
      <c r="E45" s="163"/>
      <c r="F45" s="163"/>
      <c r="G45" s="163"/>
      <c r="H45" s="163"/>
      <c r="I45" s="162"/>
      <c r="J45" s="145"/>
      <c r="K45" s="145"/>
      <c r="L45" s="145"/>
    </row>
    <row r="46" spans="1:12" ht="12.75">
      <c r="A46" s="149"/>
      <c r="B46" s="13" t="str">
        <f>HYPERLINK("http://rucoecom.danfoss.com/online/index.html?cartCodes="&amp;C46,C46)</f>
        <v>187F0009</v>
      </c>
      <c r="C46" s="164" t="s">
        <v>445</v>
      </c>
      <c r="D46" s="149" t="s">
        <v>446</v>
      </c>
      <c r="E46" s="220">
        <v>1</v>
      </c>
      <c r="F46" s="166" t="s">
        <v>350</v>
      </c>
      <c r="G46" s="241">
        <v>1.69</v>
      </c>
      <c r="H46" s="228">
        <f>ROUND(G46*1.18,2)</f>
        <v>1.99</v>
      </c>
      <c r="I46" s="162"/>
      <c r="J46" s="145"/>
      <c r="K46" s="145"/>
      <c r="L46" s="145"/>
    </row>
    <row r="47" spans="1:9" ht="12.75">
      <c r="A47" s="149"/>
      <c r="B47" s="13" t="str">
        <f>HYPERLINK("http://rucoecom.danfoss.com/online/index.html?cartCodes="&amp;C47,C47)</f>
        <v>088H2433</v>
      </c>
      <c r="C47" s="164" t="s">
        <v>363</v>
      </c>
      <c r="D47" s="168" t="s">
        <v>447</v>
      </c>
      <c r="E47" s="220">
        <v>1</v>
      </c>
      <c r="F47" s="166" t="s">
        <v>350</v>
      </c>
      <c r="G47" s="242">
        <v>0.73</v>
      </c>
      <c r="H47" s="228">
        <f>ROUND(G47*1.18,2)</f>
        <v>0.86</v>
      </c>
      <c r="I47" s="162"/>
    </row>
    <row r="48" spans="1:12" ht="12.75">
      <c r="A48" s="149"/>
      <c r="B48" s="13" t="str">
        <f>HYPERLINK("http://rucoecom.danfoss.com/online/index.html?cartCodes="&amp;C48,C48)</f>
        <v>088H2233</v>
      </c>
      <c r="C48" s="164" t="s">
        <v>365</v>
      </c>
      <c r="D48" s="243" t="s">
        <v>448</v>
      </c>
      <c r="E48" s="220">
        <v>1</v>
      </c>
      <c r="F48" s="166" t="s">
        <v>350</v>
      </c>
      <c r="G48" s="241">
        <v>0.05</v>
      </c>
      <c r="H48" s="228">
        <f>ROUND(G48*1.18,2)</f>
        <v>0.06</v>
      </c>
      <c r="I48" s="162"/>
      <c r="J48" s="145"/>
      <c r="K48" s="145"/>
      <c r="L48" s="145"/>
    </row>
    <row r="49" spans="1:12" ht="12.75">
      <c r="A49" s="173" t="s">
        <v>371</v>
      </c>
      <c r="B49" s="173"/>
      <c r="C49" s="173"/>
      <c r="D49" s="173"/>
      <c r="E49" s="173"/>
      <c r="F49" s="173"/>
      <c r="G49" s="241">
        <f>G46+G47*2+G48*2</f>
        <v>3.25</v>
      </c>
      <c r="H49" s="228">
        <f>ROUND(G49*1.18,2)</f>
        <v>3.84</v>
      </c>
      <c r="I49" s="162"/>
      <c r="J49" s="145"/>
      <c r="K49" s="145"/>
      <c r="L49" s="145"/>
    </row>
    <row r="50" spans="1:12" ht="12.75">
      <c r="A50" s="174" t="s">
        <v>372</v>
      </c>
      <c r="B50" s="174"/>
      <c r="C50" s="174"/>
      <c r="D50" s="174"/>
      <c r="E50" s="174"/>
      <c r="F50" s="174"/>
      <c r="G50" s="174"/>
      <c r="H50" s="174"/>
      <c r="I50" s="145"/>
      <c r="J50" s="145"/>
      <c r="K50" s="145"/>
      <c r="L50" s="145"/>
    </row>
    <row r="51" spans="1:12" ht="27.75" customHeight="1">
      <c r="A51" s="173"/>
      <c r="B51" s="13" t="str">
        <f>HYPERLINK("http://rucoecom.danfoss.com/online/index.html?cartCodes="&amp;C51,C51)</f>
        <v>187F0008</v>
      </c>
      <c r="C51" s="157" t="s">
        <v>449</v>
      </c>
      <c r="D51" s="244" t="s">
        <v>450</v>
      </c>
      <c r="E51" s="220">
        <v>1</v>
      </c>
      <c r="F51" s="166" t="s">
        <v>350</v>
      </c>
      <c r="G51" s="242">
        <v>1.12</v>
      </c>
      <c r="H51" s="228">
        <f>ROUND(G51*1.18,2)</f>
        <v>1.32</v>
      </c>
      <c r="I51" s="145"/>
      <c r="J51" s="145"/>
      <c r="K51" s="145"/>
      <c r="L51" s="145"/>
    </row>
    <row r="52" spans="1:9" ht="12.75">
      <c r="A52" s="173"/>
      <c r="B52" s="13" t="str">
        <f>HYPERLINK("http://rucoecom.danfoss.com/online/index.html?cartCodes="&amp;C52,C52)</f>
        <v>088Н2428</v>
      </c>
      <c r="C52" s="164" t="s">
        <v>373</v>
      </c>
      <c r="D52" s="154" t="s">
        <v>451</v>
      </c>
      <c r="E52" s="220">
        <v>1</v>
      </c>
      <c r="F52" s="166" t="s">
        <v>350</v>
      </c>
      <c r="G52" s="242">
        <v>0.64</v>
      </c>
      <c r="H52" s="228">
        <f>ROUND(G52*1.18,2)</f>
        <v>0.76</v>
      </c>
      <c r="I52" s="162"/>
    </row>
    <row r="53" spans="1:12" ht="12.75">
      <c r="A53" s="173"/>
      <c r="B53" s="13" t="str">
        <f>HYPERLINK("http://rucoecom.danfoss.com/online/index.html?cartCodes="&amp;C53,C53)</f>
        <v>088H2233</v>
      </c>
      <c r="C53" s="164" t="s">
        <v>365</v>
      </c>
      <c r="D53" s="245" t="s">
        <v>452</v>
      </c>
      <c r="E53" s="220">
        <v>1</v>
      </c>
      <c r="F53" s="166" t="s">
        <v>350</v>
      </c>
      <c r="G53" s="242">
        <v>0.05</v>
      </c>
      <c r="H53" s="228">
        <f>ROUND(G53*1.18,2)</f>
        <v>0.06</v>
      </c>
      <c r="I53" s="145"/>
      <c r="J53" s="145"/>
      <c r="K53" s="145"/>
      <c r="L53" s="145"/>
    </row>
    <row r="54" spans="1:12" ht="12.75">
      <c r="A54" s="173" t="s">
        <v>371</v>
      </c>
      <c r="B54" s="173"/>
      <c r="C54" s="173"/>
      <c r="D54" s="173"/>
      <c r="E54" s="173"/>
      <c r="F54" s="173"/>
      <c r="G54" s="246">
        <f>G51+G52*2+G53*2</f>
        <v>2.5000000000000004</v>
      </c>
      <c r="H54" s="228">
        <f>ROUND(G54*1.18,2)</f>
        <v>2.95</v>
      </c>
      <c r="I54" s="145"/>
      <c r="J54" s="145"/>
      <c r="K54" s="145"/>
      <c r="L54" s="145"/>
    </row>
    <row r="55" spans="1:12" ht="12.75">
      <c r="A55" s="145"/>
      <c r="B55" s="145"/>
      <c r="C55" s="145"/>
      <c r="D55" s="145"/>
      <c r="E55" s="223"/>
      <c r="F55" s="145"/>
      <c r="G55" s="223"/>
      <c r="H55" s="223"/>
      <c r="I55" s="145"/>
      <c r="J55" s="145"/>
      <c r="K55" s="145"/>
      <c r="L55" s="145"/>
    </row>
    <row r="56" spans="1:12" ht="12.75">
      <c r="A56" s="145"/>
      <c r="B56" s="145"/>
      <c r="C56" s="145"/>
      <c r="D56" s="145"/>
      <c r="E56" s="223"/>
      <c r="F56" s="145"/>
      <c r="G56" s="223"/>
      <c r="H56" s="223"/>
      <c r="I56" s="175"/>
      <c r="J56" s="145"/>
      <c r="K56" s="145"/>
      <c r="L56" s="145"/>
    </row>
    <row r="57" spans="1:12" ht="30.75" customHeight="1">
      <c r="A57" s="160"/>
      <c r="B57" s="160"/>
      <c r="C57" s="160"/>
      <c r="D57" s="160"/>
      <c r="E57" s="160"/>
      <c r="F57" s="160"/>
      <c r="G57" s="160"/>
      <c r="H57" s="160"/>
      <c r="I57" s="175"/>
      <c r="J57" s="145"/>
      <c r="K57" s="145"/>
      <c r="L57" s="145"/>
    </row>
    <row r="58" spans="1:12" ht="12.75">
      <c r="A58" s="145"/>
      <c r="B58" s="145"/>
      <c r="C58" s="145"/>
      <c r="D58" s="145"/>
      <c r="E58" s="223"/>
      <c r="F58" s="145"/>
      <c r="G58" s="223"/>
      <c r="H58" s="223"/>
      <c r="I58" s="175"/>
      <c r="J58" s="145"/>
      <c r="K58" s="145"/>
      <c r="L58" s="145"/>
    </row>
    <row r="59" spans="1:12" ht="19.5" customHeight="1">
      <c r="A59" s="145"/>
      <c r="B59" s="145"/>
      <c r="C59" s="145"/>
      <c r="D59" s="145"/>
      <c r="E59" s="223"/>
      <c r="F59" s="145"/>
      <c r="G59" s="223"/>
      <c r="H59" s="223"/>
      <c r="I59" s="145"/>
      <c r="J59" s="145"/>
      <c r="K59" s="145"/>
      <c r="L59" s="145"/>
    </row>
    <row r="60" spans="1:12" ht="12.75">
      <c r="A60" s="146" t="s">
        <v>453</v>
      </c>
      <c r="B60" s="146"/>
      <c r="C60" s="146"/>
      <c r="D60" s="146"/>
      <c r="E60" s="146"/>
      <c r="F60" s="146"/>
      <c r="G60" s="146"/>
      <c r="H60" s="146"/>
      <c r="I60" s="145"/>
      <c r="J60" s="145"/>
      <c r="K60" s="145"/>
      <c r="L60" s="145"/>
    </row>
    <row r="61" spans="1:12" ht="12.75" customHeight="1">
      <c r="A61" s="147" t="s">
        <v>4</v>
      </c>
      <c r="B61" s="147" t="s">
        <v>5</v>
      </c>
      <c r="C61" s="147" t="s">
        <v>5</v>
      </c>
      <c r="D61" s="147" t="s">
        <v>257</v>
      </c>
      <c r="E61" s="147" t="s">
        <v>8</v>
      </c>
      <c r="F61" s="147" t="s">
        <v>9</v>
      </c>
      <c r="G61" s="161" t="s">
        <v>11</v>
      </c>
      <c r="H61" s="161"/>
      <c r="I61" s="145"/>
      <c r="J61" s="145"/>
      <c r="K61" s="145"/>
      <c r="L61" s="145"/>
    </row>
    <row r="62" spans="1:12" ht="12.75">
      <c r="A62" s="147"/>
      <c r="B62" s="147"/>
      <c r="C62" s="147"/>
      <c r="D62" s="147"/>
      <c r="E62" s="147"/>
      <c r="F62" s="147"/>
      <c r="G62" s="147" t="s">
        <v>12</v>
      </c>
      <c r="H62" s="161" t="s">
        <v>13</v>
      </c>
      <c r="I62" s="145"/>
      <c r="J62" s="145"/>
      <c r="K62" s="145"/>
      <c r="L62" s="145"/>
    </row>
    <row r="63" spans="1:12" ht="12.75" customHeight="1">
      <c r="A63" s="176" t="s">
        <v>376</v>
      </c>
      <c r="B63" s="176"/>
      <c r="C63" s="176"/>
      <c r="D63" s="176"/>
      <c r="E63" s="176"/>
      <c r="F63" s="176"/>
      <c r="G63" s="176"/>
      <c r="H63" s="176"/>
      <c r="I63" s="145"/>
      <c r="J63" s="145"/>
      <c r="K63" s="145"/>
      <c r="L63" s="145"/>
    </row>
    <row r="64" spans="1:12" ht="34.5" customHeight="1">
      <c r="A64" s="177"/>
      <c r="B64" s="13" t="str">
        <f>HYPERLINK("http://rucoecom.danfoss.com/online/index.html?cartCodes="&amp;C64,C64)</f>
        <v>187F0008</v>
      </c>
      <c r="C64" s="157" t="s">
        <v>449</v>
      </c>
      <c r="D64" s="177" t="s">
        <v>454</v>
      </c>
      <c r="E64" s="152">
        <v>1</v>
      </c>
      <c r="F64" s="152" t="s">
        <v>350</v>
      </c>
      <c r="G64" s="153">
        <v>1.12</v>
      </c>
      <c r="H64" s="228">
        <f>ROUND(G64*1.18,2)</f>
        <v>1.32</v>
      </c>
      <c r="I64" s="145"/>
      <c r="J64" s="145"/>
      <c r="K64" s="145"/>
      <c r="L64" s="145"/>
    </row>
    <row r="65" spans="1:12" ht="31.5" customHeight="1">
      <c r="A65" s="177"/>
      <c r="B65" s="13" t="str">
        <f>HYPERLINK("http://rucoecom.danfoss.com/online/index.html?cartCodes="&amp;C65,C65)</f>
        <v>088H2245</v>
      </c>
      <c r="C65" s="157" t="s">
        <v>377</v>
      </c>
      <c r="D65" s="247" t="s">
        <v>455</v>
      </c>
      <c r="E65" s="179">
        <v>10</v>
      </c>
      <c r="F65" s="179" t="s">
        <v>350</v>
      </c>
      <c r="G65" s="180">
        <v>1.05</v>
      </c>
      <c r="H65" s="228">
        <f>ROUND(G65*1.18,2)</f>
        <v>1.24</v>
      </c>
      <c r="I65" s="145"/>
      <c r="J65" s="145"/>
      <c r="K65" s="145"/>
      <c r="L65" s="145"/>
    </row>
    <row r="66" spans="1:12" ht="30" customHeight="1">
      <c r="A66" s="177"/>
      <c r="B66" s="13" t="str">
        <f>HYPERLINK("http://rucoecom.danfoss.com/online/index.html?cartCodes="&amp;C66,C66)</f>
        <v>088H2246</v>
      </c>
      <c r="C66" s="181" t="s">
        <v>367</v>
      </c>
      <c r="D66" s="248" t="s">
        <v>456</v>
      </c>
      <c r="E66" s="183">
        <v>100</v>
      </c>
      <c r="F66" s="183" t="s">
        <v>350</v>
      </c>
      <c r="G66" s="221">
        <v>0.05</v>
      </c>
      <c r="H66" s="228">
        <f>ROUND(G66*1.18,2)</f>
        <v>0.06</v>
      </c>
      <c r="I66" s="145"/>
      <c r="J66" s="145"/>
      <c r="K66" s="145"/>
      <c r="L66" s="145"/>
    </row>
    <row r="67" spans="1:12" ht="12.75">
      <c r="A67" s="173" t="s">
        <v>371</v>
      </c>
      <c r="B67" s="173"/>
      <c r="C67" s="173"/>
      <c r="D67" s="173"/>
      <c r="E67" s="173"/>
      <c r="F67" s="173"/>
      <c r="G67" s="249">
        <f>G64+G65+G66*2</f>
        <v>2.27</v>
      </c>
      <c r="H67" s="228">
        <f>ROUND(G67*1.18,2)</f>
        <v>2.68</v>
      </c>
      <c r="I67" s="145"/>
      <c r="J67" s="145"/>
      <c r="K67" s="145"/>
      <c r="L67" s="145"/>
    </row>
    <row r="68" spans="1:12" ht="12.75">
      <c r="A68" s="185" t="s">
        <v>380</v>
      </c>
      <c r="B68" s="185"/>
      <c r="C68" s="185"/>
      <c r="D68" s="185"/>
      <c r="E68" s="185"/>
      <c r="F68" s="185"/>
      <c r="G68" s="185"/>
      <c r="H68" s="185"/>
      <c r="I68" s="145"/>
      <c r="J68" s="145"/>
      <c r="K68" s="145"/>
      <c r="L68" s="145"/>
    </row>
    <row r="69" spans="1:12" ht="31.5" customHeight="1">
      <c r="A69" s="173"/>
      <c r="B69" s="13" t="str">
        <f>HYPERLINK("http://rucoecom.danfoss.com/online/index.html?cartCodes="&amp;C69,C69)</f>
        <v>187F0008</v>
      </c>
      <c r="C69" s="157" t="s">
        <v>449</v>
      </c>
      <c r="D69" s="177" t="s">
        <v>450</v>
      </c>
      <c r="E69" s="152">
        <v>1</v>
      </c>
      <c r="F69" s="152" t="s">
        <v>350</v>
      </c>
      <c r="G69" s="153">
        <v>1.12</v>
      </c>
      <c r="H69" s="228">
        <f>ROUND(G69*1.18,2)</f>
        <v>1.32</v>
      </c>
      <c r="I69" s="145"/>
      <c r="J69" s="145"/>
      <c r="K69" s="145"/>
      <c r="L69" s="145"/>
    </row>
    <row r="70" spans="1:12" ht="29.25" customHeight="1">
      <c r="A70" s="173"/>
      <c r="B70" s="13" t="str">
        <f>HYPERLINK("http://rucoecom.danfoss.com/online/index.html?cartCodes="&amp;C70,C70)</f>
        <v>088H2247</v>
      </c>
      <c r="C70" s="157" t="s">
        <v>381</v>
      </c>
      <c r="D70" s="248" t="s">
        <v>457</v>
      </c>
      <c r="E70" s="152">
        <v>100</v>
      </c>
      <c r="F70" s="152" t="s">
        <v>350</v>
      </c>
      <c r="G70" s="153">
        <v>0.03</v>
      </c>
      <c r="H70" s="228">
        <f>ROUND(G70*1.18,2)</f>
        <v>0.04</v>
      </c>
      <c r="I70" s="175"/>
      <c r="J70" s="145"/>
      <c r="K70" s="145"/>
      <c r="L70" s="145"/>
    </row>
    <row r="71" spans="1:12" ht="25.5" customHeight="1">
      <c r="A71" s="173" t="s">
        <v>371</v>
      </c>
      <c r="B71" s="173"/>
      <c r="C71" s="173"/>
      <c r="D71" s="173"/>
      <c r="E71" s="173"/>
      <c r="F71" s="173"/>
      <c r="G71" s="242">
        <f>G69+G70*2</f>
        <v>1.1800000000000002</v>
      </c>
      <c r="H71" s="228">
        <f>ROUND(G71*1.18,2)</f>
        <v>1.39</v>
      </c>
      <c r="I71" s="175"/>
      <c r="J71" s="145"/>
      <c r="K71" s="145"/>
      <c r="L71" s="145"/>
    </row>
    <row r="72" spans="1:12" ht="12.75">
      <c r="A72" s="145"/>
      <c r="B72" s="145"/>
      <c r="C72" s="145"/>
      <c r="D72" s="145"/>
      <c r="E72" s="223"/>
      <c r="F72" s="145"/>
      <c r="G72" s="223"/>
      <c r="H72" s="223"/>
      <c r="I72" s="145"/>
      <c r="J72" s="145"/>
      <c r="K72" s="145"/>
      <c r="L72" s="145"/>
    </row>
    <row r="73" spans="1:12" ht="12.75">
      <c r="A73" s="145"/>
      <c r="B73" s="145"/>
      <c r="C73" s="145"/>
      <c r="D73" s="145"/>
      <c r="E73" s="223"/>
      <c r="F73" s="145"/>
      <c r="G73" s="223"/>
      <c r="H73" s="223"/>
      <c r="I73" s="145"/>
      <c r="J73" s="145"/>
      <c r="K73" s="145"/>
      <c r="L73" s="145"/>
    </row>
    <row r="74" spans="1:12" ht="12.75">
      <c r="A74" s="250" t="s">
        <v>458</v>
      </c>
      <c r="B74" s="250"/>
      <c r="C74" s="250"/>
      <c r="D74" s="250"/>
      <c r="E74" s="250"/>
      <c r="F74" s="250"/>
      <c r="G74" s="250"/>
      <c r="H74" s="250"/>
      <c r="I74" s="145"/>
      <c r="J74" s="145"/>
      <c r="K74" s="145"/>
      <c r="L74" s="145"/>
    </row>
    <row r="75" spans="1:12" ht="12.75" customHeight="1">
      <c r="A75" s="147" t="s">
        <v>4</v>
      </c>
      <c r="B75" s="147" t="s">
        <v>5</v>
      </c>
      <c r="C75" s="147" t="s">
        <v>5</v>
      </c>
      <c r="D75" s="147" t="s">
        <v>257</v>
      </c>
      <c r="E75" s="147" t="s">
        <v>8</v>
      </c>
      <c r="F75" s="147" t="s">
        <v>9</v>
      </c>
      <c r="G75" s="161" t="s">
        <v>11</v>
      </c>
      <c r="H75" s="161"/>
      <c r="I75" s="145"/>
      <c r="J75" s="145"/>
      <c r="K75" s="145"/>
      <c r="L75" s="145"/>
    </row>
    <row r="76" spans="1:12" ht="12.75">
      <c r="A76" s="147"/>
      <c r="B76" s="147"/>
      <c r="C76" s="147"/>
      <c r="D76" s="147"/>
      <c r="E76" s="147"/>
      <c r="F76" s="147"/>
      <c r="G76" s="147" t="s">
        <v>12</v>
      </c>
      <c r="H76" s="161" t="s">
        <v>13</v>
      </c>
      <c r="I76" s="162"/>
      <c r="J76" s="145"/>
      <c r="K76" s="145"/>
      <c r="L76" s="145"/>
    </row>
    <row r="77" spans="1:12" s="208" customFormat="1" ht="30.75" customHeight="1">
      <c r="A77" s="149"/>
      <c r="B77" s="13" t="str">
        <f>HYPERLINK("http://rucoecom.danfoss.com/online/index.html?cartCodes="&amp;C77,C77)</f>
        <v>187F0008</v>
      </c>
      <c r="C77" s="157" t="s">
        <v>449</v>
      </c>
      <c r="D77" s="177" t="s">
        <v>450</v>
      </c>
      <c r="E77" s="152">
        <v>1</v>
      </c>
      <c r="F77" s="152" t="s">
        <v>350</v>
      </c>
      <c r="G77" s="153">
        <v>1.12</v>
      </c>
      <c r="H77" s="228">
        <f>ROUND(G77*1.18,2)</f>
        <v>1.32</v>
      </c>
      <c r="I77" s="207"/>
      <c r="J77" s="207"/>
      <c r="K77" s="207"/>
      <c r="L77" s="207"/>
    </row>
    <row r="78" spans="1:9" s="188" customFormat="1" ht="25.5" customHeight="1">
      <c r="A78" s="169"/>
      <c r="B78" s="191" t="str">
        <f>HYPERLINK("http://rucoecom.danfoss.com/online/index.html?cartCodes="&amp;C78,C78)</f>
        <v>088H2434</v>
      </c>
      <c r="C78" s="192" t="s">
        <v>384</v>
      </c>
      <c r="D78" s="182" t="s">
        <v>385</v>
      </c>
      <c r="E78" s="193">
        <v>100</v>
      </c>
      <c r="F78" s="193" t="s">
        <v>350</v>
      </c>
      <c r="G78" s="194">
        <v>0.18</v>
      </c>
      <c r="H78" s="228">
        <f>ROUND(G78*1.18,2)</f>
        <v>0.21</v>
      </c>
      <c r="I78" s="190"/>
    </row>
    <row r="79" spans="1:12" s="208" customFormat="1" ht="32.25" customHeight="1">
      <c r="A79" s="209"/>
      <c r="B79" s="13" t="str">
        <f>HYPERLINK("http://rucoecom.danfoss.com/online/index.html?cartCodes="&amp;C79,C79)</f>
        <v>088H2222</v>
      </c>
      <c r="C79" s="210" t="s">
        <v>386</v>
      </c>
      <c r="D79" s="248" t="s">
        <v>459</v>
      </c>
      <c r="E79" s="211">
        <v>100</v>
      </c>
      <c r="F79" s="211" t="s">
        <v>350</v>
      </c>
      <c r="G79" s="212">
        <v>0.04</v>
      </c>
      <c r="H79" s="228">
        <f>ROUND(G79*1.18,2)</f>
        <v>0.05</v>
      </c>
      <c r="I79" s="213"/>
      <c r="J79" s="207"/>
      <c r="K79" s="207"/>
      <c r="L79" s="207"/>
    </row>
    <row r="80" spans="1:12" s="208" customFormat="1" ht="20.25" customHeight="1">
      <c r="A80" s="173" t="s">
        <v>371</v>
      </c>
      <c r="B80" s="173"/>
      <c r="C80" s="173"/>
      <c r="D80" s="173"/>
      <c r="E80" s="173"/>
      <c r="F80" s="173"/>
      <c r="G80" s="251">
        <f>G77+G78*2+G79*2</f>
        <v>1.56</v>
      </c>
      <c r="H80" s="228">
        <f>ROUND(G80*1.18,2)</f>
        <v>1.84</v>
      </c>
      <c r="I80" s="213"/>
      <c r="J80" s="207"/>
      <c r="K80" s="207"/>
      <c r="L80" s="207"/>
    </row>
    <row r="81" spans="1:12" s="208" customFormat="1" ht="12.75">
      <c r="A81" s="217"/>
      <c r="B81" s="217"/>
      <c r="C81" s="217"/>
      <c r="D81" s="217"/>
      <c r="E81" s="252"/>
      <c r="F81" s="217"/>
      <c r="G81" s="252"/>
      <c r="H81" s="252"/>
      <c r="I81" s="216"/>
      <c r="J81" s="207"/>
      <c r="K81" s="207"/>
      <c r="L81" s="207"/>
    </row>
    <row r="82" spans="1:12" s="208" customFormat="1" ht="12.75">
      <c r="A82" s="203" t="s">
        <v>460</v>
      </c>
      <c r="B82" s="203"/>
      <c r="C82" s="203"/>
      <c r="D82" s="203"/>
      <c r="E82" s="203"/>
      <c r="F82" s="203"/>
      <c r="G82" s="203"/>
      <c r="H82" s="203"/>
      <c r="I82" s="207"/>
      <c r="J82" s="207"/>
      <c r="K82" s="207"/>
      <c r="L82" s="207"/>
    </row>
    <row r="83" spans="1:12" s="208" customFormat="1" ht="12.75">
      <c r="A83" s="253" t="s">
        <v>461</v>
      </c>
      <c r="B83" s="253"/>
      <c r="C83" s="253"/>
      <c r="D83" s="253"/>
      <c r="E83" s="254"/>
      <c r="F83" s="253"/>
      <c r="G83" s="254"/>
      <c r="H83" s="254"/>
      <c r="I83" s="216"/>
      <c r="J83" s="207"/>
      <c r="K83" s="207"/>
      <c r="L83" s="207"/>
    </row>
    <row r="84" spans="1:12" s="208" customFormat="1" ht="12.75" customHeight="1">
      <c r="A84" s="205" t="s">
        <v>4</v>
      </c>
      <c r="B84" s="205" t="s">
        <v>5</v>
      </c>
      <c r="C84" s="205" t="s">
        <v>5</v>
      </c>
      <c r="D84" s="205" t="s">
        <v>257</v>
      </c>
      <c r="E84" s="205" t="s">
        <v>8</v>
      </c>
      <c r="F84" s="205" t="s">
        <v>9</v>
      </c>
      <c r="G84" s="206" t="s">
        <v>11</v>
      </c>
      <c r="H84" s="206"/>
      <c r="I84" s="207"/>
      <c r="J84" s="207"/>
      <c r="K84" s="207"/>
      <c r="L84" s="207"/>
    </row>
    <row r="85" spans="1:12" ht="12.75">
      <c r="A85" s="205"/>
      <c r="B85" s="205"/>
      <c r="C85" s="205"/>
      <c r="D85" s="205"/>
      <c r="E85" s="205"/>
      <c r="F85" s="205"/>
      <c r="G85" s="205" t="s">
        <v>12</v>
      </c>
      <c r="H85" s="206" t="s">
        <v>13</v>
      </c>
      <c r="I85" s="145"/>
      <c r="J85" s="145"/>
      <c r="K85" s="145"/>
      <c r="L85" s="145"/>
    </row>
    <row r="86" spans="1:12" ht="31.5" customHeight="1">
      <c r="A86" s="209"/>
      <c r="B86" s="13" t="str">
        <f>HYPERLINK("http://rucoecom.danfoss.com/online/index.html?cartCodes="&amp;C86,C86)</f>
        <v>187F0008</v>
      </c>
      <c r="C86" s="210" t="s">
        <v>449</v>
      </c>
      <c r="D86" s="177" t="s">
        <v>450</v>
      </c>
      <c r="E86" s="211">
        <v>1</v>
      </c>
      <c r="F86" s="211" t="s">
        <v>350</v>
      </c>
      <c r="G86" s="212">
        <v>1.12</v>
      </c>
      <c r="H86" s="228">
        <f>ROUND(G86*1.18,2)</f>
        <v>1.32</v>
      </c>
      <c r="I86" s="145"/>
      <c r="J86" s="145"/>
      <c r="K86" s="145"/>
      <c r="L86" s="145"/>
    </row>
    <row r="87" spans="1:12" ht="12.75">
      <c r="A87" s="255"/>
      <c r="B87" s="13" t="str">
        <f>HYPERLINK("http://rucoecom.danfoss.com/online/index.html?cartCodes="&amp;C87,C87)</f>
        <v>088H2352</v>
      </c>
      <c r="C87" s="256" t="s">
        <v>462</v>
      </c>
      <c r="D87" s="257" t="s">
        <v>463</v>
      </c>
      <c r="E87" s="258">
        <v>100</v>
      </c>
      <c r="F87" s="258" t="s">
        <v>350</v>
      </c>
      <c r="G87" s="259">
        <v>0.04</v>
      </c>
      <c r="H87" s="259">
        <v>0.05</v>
      </c>
      <c r="I87" s="175"/>
      <c r="J87" s="145"/>
      <c r="K87" s="145"/>
      <c r="L87" s="145"/>
    </row>
    <row r="88" spans="1:12" ht="20.25" customHeight="1">
      <c r="A88" s="214" t="s">
        <v>371</v>
      </c>
      <c r="B88" s="214"/>
      <c r="C88" s="214"/>
      <c r="D88" s="214"/>
      <c r="E88" s="214"/>
      <c r="F88" s="214"/>
      <c r="G88" s="251">
        <f>G86+G87*2</f>
        <v>1.2000000000000002</v>
      </c>
      <c r="H88" s="228">
        <f>ROUND(G88*1.18,2)</f>
        <v>1.42</v>
      </c>
      <c r="I88" s="175"/>
      <c r="J88" s="145"/>
      <c r="K88" s="145"/>
      <c r="L88" s="145"/>
    </row>
    <row r="89" spans="1:12" ht="12.75">
      <c r="A89" s="145"/>
      <c r="B89" s="145"/>
      <c r="C89" s="145"/>
      <c r="D89" s="145"/>
      <c r="E89" s="223"/>
      <c r="F89" s="145"/>
      <c r="G89" s="223"/>
      <c r="H89" s="223"/>
      <c r="I89" s="187"/>
      <c r="J89" s="145"/>
      <c r="K89" s="145"/>
      <c r="L89" s="145"/>
    </row>
    <row r="90" spans="1:12" ht="27.75" customHeight="1">
      <c r="A90" s="260" t="s">
        <v>464</v>
      </c>
      <c r="B90" s="260"/>
      <c r="C90" s="260"/>
      <c r="D90" s="260"/>
      <c r="E90" s="260"/>
      <c r="F90" s="260"/>
      <c r="G90" s="260"/>
      <c r="H90" s="260"/>
      <c r="I90" s="187"/>
      <c r="J90" s="145"/>
      <c r="K90" s="145"/>
      <c r="L90" s="145"/>
    </row>
    <row r="91" spans="1:12" ht="12.75" customHeight="1">
      <c r="A91" s="147" t="s">
        <v>4</v>
      </c>
      <c r="B91" s="147" t="s">
        <v>5</v>
      </c>
      <c r="C91" s="147" t="s">
        <v>5</v>
      </c>
      <c r="D91" s="147" t="s">
        <v>257</v>
      </c>
      <c r="E91" s="147" t="s">
        <v>8</v>
      </c>
      <c r="F91" s="147" t="s">
        <v>9</v>
      </c>
      <c r="G91" s="161" t="s">
        <v>11</v>
      </c>
      <c r="H91" s="161"/>
      <c r="I91" s="187"/>
      <c r="J91" s="145"/>
      <c r="K91" s="145"/>
      <c r="L91" s="145"/>
    </row>
    <row r="92" spans="1:12" ht="12.75">
      <c r="A92" s="147"/>
      <c r="B92" s="147"/>
      <c r="C92" s="147"/>
      <c r="D92" s="147"/>
      <c r="E92" s="147"/>
      <c r="F92" s="147"/>
      <c r="G92" s="147"/>
      <c r="H92" s="161"/>
      <c r="I92" s="187"/>
      <c r="J92" s="145"/>
      <c r="K92" s="145"/>
      <c r="L92" s="145"/>
    </row>
    <row r="93" spans="1:12" ht="12.75">
      <c r="A93" s="147"/>
      <c r="B93" s="147"/>
      <c r="C93" s="147"/>
      <c r="D93" s="147"/>
      <c r="E93" s="147"/>
      <c r="F93" s="147"/>
      <c r="G93" s="147" t="s">
        <v>12</v>
      </c>
      <c r="H93" s="161" t="s">
        <v>13</v>
      </c>
      <c r="I93" s="187"/>
      <c r="J93" s="145"/>
      <c r="K93" s="145"/>
      <c r="L93" s="145"/>
    </row>
    <row r="94" spans="1:12" ht="12.75">
      <c r="A94" s="185" t="s">
        <v>465</v>
      </c>
      <c r="B94" s="185"/>
      <c r="C94" s="185"/>
      <c r="D94" s="185"/>
      <c r="E94" s="185"/>
      <c r="F94" s="185"/>
      <c r="G94" s="185"/>
      <c r="H94" s="185"/>
      <c r="I94" s="187"/>
      <c r="J94" s="145"/>
      <c r="K94" s="145"/>
      <c r="L94" s="145"/>
    </row>
    <row r="95" spans="1:12" ht="30.75" customHeight="1">
      <c r="A95" s="149"/>
      <c r="B95" s="13" t="str">
        <f>HYPERLINK("http://rucoecom.danfoss.com/online/index.html?cartCodes="&amp;C95,C95)</f>
        <v>187F0008</v>
      </c>
      <c r="C95" s="157" t="s">
        <v>449</v>
      </c>
      <c r="D95" s="177" t="s">
        <v>450</v>
      </c>
      <c r="E95" s="152">
        <v>1</v>
      </c>
      <c r="F95" s="152" t="s">
        <v>350</v>
      </c>
      <c r="G95" s="153">
        <v>1.12</v>
      </c>
      <c r="H95" s="228">
        <f>ROUND(G95*1.18,2)</f>
        <v>1.32</v>
      </c>
      <c r="I95" s="187"/>
      <c r="J95" s="145"/>
      <c r="K95" s="145"/>
      <c r="L95" s="145"/>
    </row>
    <row r="96" spans="1:12" ht="31.5" customHeight="1">
      <c r="A96" s="149"/>
      <c r="B96" s="13" t="str">
        <f>HYPERLINK("http://rucoecom.danfoss.com/online/index.html?cartCodes="&amp;C96,C96)</f>
        <v>088H2270</v>
      </c>
      <c r="C96" s="157" t="s">
        <v>390</v>
      </c>
      <c r="D96" s="261" t="s">
        <v>391</v>
      </c>
      <c r="E96" s="183">
        <v>100</v>
      </c>
      <c r="F96" s="183" t="s">
        <v>350</v>
      </c>
      <c r="G96" s="221">
        <v>0.6000000000000001</v>
      </c>
      <c r="H96" s="228">
        <f>ROUND(G96*1.18,2)</f>
        <v>0.71</v>
      </c>
      <c r="I96" s="187"/>
      <c r="J96" s="145"/>
      <c r="K96" s="145"/>
      <c r="L96" s="145"/>
    </row>
    <row r="97" spans="1:12" ht="30.75" customHeight="1">
      <c r="A97" s="209"/>
      <c r="B97" s="13" t="str">
        <f>HYPERLINK("http://rucoecom.danfoss.com/online/index.html?cartCodes="&amp;C97,C97)</f>
        <v>088H2220</v>
      </c>
      <c r="C97" s="210" t="s">
        <v>369</v>
      </c>
      <c r="D97" s="248" t="s">
        <v>466</v>
      </c>
      <c r="E97" s="211">
        <v>100</v>
      </c>
      <c r="F97" s="211" t="s">
        <v>350</v>
      </c>
      <c r="G97" s="212">
        <v>0.03</v>
      </c>
      <c r="H97" s="228">
        <f>ROUND(G97*1.18,2)</f>
        <v>0.04</v>
      </c>
      <c r="I97" s="187"/>
      <c r="J97" s="145"/>
      <c r="K97" s="145"/>
      <c r="L97" s="145"/>
    </row>
    <row r="98" spans="1:12" ht="12.75" customHeight="1">
      <c r="A98" s="262" t="s">
        <v>371</v>
      </c>
      <c r="B98" s="262"/>
      <c r="C98" s="262"/>
      <c r="D98" s="262"/>
      <c r="E98" s="262"/>
      <c r="F98" s="262"/>
      <c r="G98" s="251">
        <f>G95+G96+G97</f>
        <v>1.7500000000000002</v>
      </c>
      <c r="H98" s="228">
        <f>ROUND(G98*1.18,2)</f>
        <v>2.07</v>
      </c>
      <c r="I98" s="145"/>
      <c r="J98" s="145"/>
      <c r="K98" s="145"/>
      <c r="L98" s="145"/>
    </row>
    <row r="99" spans="1:12" ht="12.75">
      <c r="A99" s="263" t="s">
        <v>467</v>
      </c>
      <c r="B99" s="263"/>
      <c r="C99" s="263"/>
      <c r="D99" s="263"/>
      <c r="E99" s="263"/>
      <c r="F99" s="263"/>
      <c r="G99" s="263"/>
      <c r="H99" s="263"/>
      <c r="I99" s="145"/>
      <c r="J99" s="145"/>
      <c r="K99" s="145"/>
      <c r="L99" s="145"/>
    </row>
    <row r="100" spans="1:12" ht="32.25" customHeight="1">
      <c r="A100" s="209"/>
      <c r="B100" s="13" t="str">
        <f>HYPERLINK("http://rucoecom.danfoss.com/online/index.html?cartCodes="&amp;C100,C100)</f>
        <v>088H2220</v>
      </c>
      <c r="C100" s="210" t="s">
        <v>369</v>
      </c>
      <c r="D100" s="248" t="s">
        <v>370</v>
      </c>
      <c r="E100" s="211">
        <v>100</v>
      </c>
      <c r="F100" s="211" t="s">
        <v>350</v>
      </c>
      <c r="G100" s="212">
        <v>0.03</v>
      </c>
      <c r="H100" s="228">
        <f>ROUND(G100*1.18,2)</f>
        <v>0.04</v>
      </c>
      <c r="I100" s="145"/>
      <c r="J100" s="145"/>
      <c r="K100" s="145"/>
      <c r="L100" s="145"/>
    </row>
    <row r="101" spans="1:12" ht="30.75" customHeight="1">
      <c r="A101" s="243"/>
      <c r="B101" s="13" t="str">
        <f>HYPERLINK("http://rucoecom.danfoss.com/online/index.html?cartCodes="&amp;C101,C101)</f>
        <v>088H2319</v>
      </c>
      <c r="C101" s="210" t="s">
        <v>396</v>
      </c>
      <c r="D101" s="248" t="s">
        <v>397</v>
      </c>
      <c r="E101" s="211">
        <v>100</v>
      </c>
      <c r="F101" s="211" t="s">
        <v>350</v>
      </c>
      <c r="G101" s="212">
        <v>0.04</v>
      </c>
      <c r="H101" s="228">
        <f>ROUND(G101*1.18,2)</f>
        <v>0.05</v>
      </c>
      <c r="I101" s="145"/>
      <c r="J101" s="145"/>
      <c r="K101" s="145"/>
      <c r="L101" s="145"/>
    </row>
    <row r="102" spans="1:12" ht="12.75" customHeight="1">
      <c r="A102" s="262" t="s">
        <v>371</v>
      </c>
      <c r="B102" s="262"/>
      <c r="C102" s="262"/>
      <c r="D102" s="262"/>
      <c r="E102" s="262"/>
      <c r="F102" s="262"/>
      <c r="G102" s="251">
        <f>G100+G101*2</f>
        <v>0.11</v>
      </c>
      <c r="H102" s="228">
        <f>ROUND(G102*1.18,2)</f>
        <v>0.13</v>
      </c>
      <c r="I102" s="145"/>
      <c r="J102" s="145"/>
      <c r="K102" s="145"/>
      <c r="L102" s="145"/>
    </row>
    <row r="103" spans="1:12" ht="30.75" customHeight="1">
      <c r="A103" s="264" t="s">
        <v>468</v>
      </c>
      <c r="B103" s="264"/>
      <c r="C103" s="264"/>
      <c r="D103" s="264"/>
      <c r="E103" s="264"/>
      <c r="F103" s="264"/>
      <c r="G103" s="264"/>
      <c r="H103" s="264"/>
      <c r="I103" s="175"/>
      <c r="J103" s="145"/>
      <c r="K103" s="145"/>
      <c r="L103" s="145"/>
    </row>
    <row r="104" spans="1:12" ht="18.75" customHeight="1">
      <c r="A104" s="262"/>
      <c r="B104" s="13" t="str">
        <f>HYPERLINK("http://rucoecom.danfoss.com/online/index.html?cartCodes="&amp;C104,C104)</f>
        <v>088H2350</v>
      </c>
      <c r="C104" s="210" t="s">
        <v>469</v>
      </c>
      <c r="D104" s="265" t="s">
        <v>470</v>
      </c>
      <c r="E104" s="258">
        <v>100</v>
      </c>
      <c r="F104" s="258" t="s">
        <v>350</v>
      </c>
      <c r="G104" s="259">
        <v>0.03</v>
      </c>
      <c r="H104" s="228">
        <f>ROUND(G104*1.18,2)</f>
        <v>0.04</v>
      </c>
      <c r="I104" s="175"/>
      <c r="J104" s="145"/>
      <c r="K104" s="145"/>
      <c r="L104" s="145"/>
    </row>
    <row r="105" spans="1:12" ht="30" customHeight="1">
      <c r="A105" s="262"/>
      <c r="B105" s="13" t="str">
        <f>HYPERLINK("http://rucoecom.danfoss.com/online/index.html?cartCodes="&amp;C105,C105)</f>
        <v>088H2351</v>
      </c>
      <c r="C105" s="210" t="s">
        <v>471</v>
      </c>
      <c r="D105" s="265" t="s">
        <v>472</v>
      </c>
      <c r="E105" s="258">
        <v>100</v>
      </c>
      <c r="F105" s="258" t="s">
        <v>350</v>
      </c>
      <c r="G105" s="259">
        <v>0.13</v>
      </c>
      <c r="H105" s="228">
        <f>ROUND(G105*1.18,2)</f>
        <v>0.15</v>
      </c>
      <c r="I105" s="175"/>
      <c r="J105" s="145"/>
      <c r="K105" s="145"/>
      <c r="L105" s="145"/>
    </row>
    <row r="106" spans="1:12" ht="12.75" customHeight="1">
      <c r="A106" s="262" t="s">
        <v>371</v>
      </c>
      <c r="B106" s="262"/>
      <c r="C106" s="262"/>
      <c r="D106" s="262"/>
      <c r="E106" s="262"/>
      <c r="F106" s="262"/>
      <c r="G106" s="251">
        <f>G104+G105</f>
        <v>0.16</v>
      </c>
      <c r="H106" s="228">
        <f>ROUND(G106*1.18,2)</f>
        <v>0.19</v>
      </c>
      <c r="I106" s="175"/>
      <c r="J106" s="145"/>
      <c r="K106" s="145"/>
      <c r="L106" s="145"/>
    </row>
    <row r="107" spans="1:12" ht="12.75">
      <c r="A107" s="266"/>
      <c r="B107" s="266"/>
      <c r="C107" s="266"/>
      <c r="D107" s="266"/>
      <c r="E107" s="267"/>
      <c r="F107" s="266"/>
      <c r="G107" s="268"/>
      <c r="H107" s="269"/>
      <c r="I107" s="175"/>
      <c r="J107" s="145"/>
      <c r="K107" s="145"/>
      <c r="L107" s="145"/>
    </row>
    <row r="108" spans="1:12" ht="12.75">
      <c r="A108" s="203" t="s">
        <v>473</v>
      </c>
      <c r="B108" s="203"/>
      <c r="C108" s="203"/>
      <c r="D108" s="203"/>
      <c r="E108" s="203"/>
      <c r="F108" s="203"/>
      <c r="G108" s="203"/>
      <c r="H108" s="203"/>
      <c r="I108" s="175"/>
      <c r="J108" s="145"/>
      <c r="K108" s="145"/>
      <c r="L108" s="145"/>
    </row>
    <row r="109" spans="1:12" ht="12.75" customHeight="1">
      <c r="A109" s="147" t="s">
        <v>4</v>
      </c>
      <c r="B109" s="147" t="s">
        <v>5</v>
      </c>
      <c r="C109" s="147" t="s">
        <v>5</v>
      </c>
      <c r="D109" s="147" t="s">
        <v>257</v>
      </c>
      <c r="E109" s="147" t="s">
        <v>8</v>
      </c>
      <c r="F109" s="147" t="s">
        <v>9</v>
      </c>
      <c r="G109" s="161" t="s">
        <v>11</v>
      </c>
      <c r="H109" s="161"/>
      <c r="I109" s="175"/>
      <c r="J109" s="145"/>
      <c r="K109" s="145"/>
      <c r="L109" s="145"/>
    </row>
    <row r="110" spans="1:12" ht="12.75">
      <c r="A110" s="147"/>
      <c r="B110" s="147"/>
      <c r="C110" s="147"/>
      <c r="D110" s="147"/>
      <c r="E110" s="147"/>
      <c r="F110" s="147"/>
      <c r="G110" s="147" t="s">
        <v>12</v>
      </c>
      <c r="H110" s="161" t="s">
        <v>13</v>
      </c>
      <c r="I110" s="145"/>
      <c r="J110" s="145"/>
      <c r="K110" s="145"/>
      <c r="L110" s="145"/>
    </row>
    <row r="111" spans="1:12" ht="31.5" customHeight="1">
      <c r="A111" s="149"/>
      <c r="B111" s="13" t="str">
        <f>HYPERLINK("http://rucoecom.danfoss.com/online/index.html?cartCodes="&amp;C111,C111)</f>
        <v>187F0008</v>
      </c>
      <c r="C111" s="157" t="s">
        <v>449</v>
      </c>
      <c r="D111" s="177" t="s">
        <v>450</v>
      </c>
      <c r="E111" s="152">
        <v>1</v>
      </c>
      <c r="F111" s="152" t="s">
        <v>350</v>
      </c>
      <c r="G111" s="153">
        <v>1.12</v>
      </c>
      <c r="H111" s="228">
        <f>ROUND(G111*1.18,2)</f>
        <v>1.32</v>
      </c>
      <c r="I111" s="145"/>
      <c r="J111" s="145"/>
      <c r="K111" s="145"/>
      <c r="L111" s="145"/>
    </row>
    <row r="112" spans="1:12" ht="34.5" customHeight="1">
      <c r="A112" s="149"/>
      <c r="B112" s="13" t="str">
        <f>HYPERLINK("http://rucoecom.danfoss.com/online/index.html?cartCodes="&amp;C112,C112)</f>
        <v>088H2220</v>
      </c>
      <c r="C112" s="157" t="s">
        <v>369</v>
      </c>
      <c r="D112" s="177" t="s">
        <v>474</v>
      </c>
      <c r="E112" s="152">
        <v>100</v>
      </c>
      <c r="F112" s="152" t="s">
        <v>350</v>
      </c>
      <c r="G112" s="153">
        <v>0.03</v>
      </c>
      <c r="H112" s="228">
        <f>ROUND(G112*1.18,2)</f>
        <v>0.04</v>
      </c>
      <c r="I112" s="145"/>
      <c r="J112" s="145"/>
      <c r="K112" s="145"/>
      <c r="L112" s="145"/>
    </row>
    <row r="113" spans="1:12" ht="31.5" customHeight="1">
      <c r="A113" s="169"/>
      <c r="B113" s="191" t="str">
        <f>HYPERLINK("http://rucoecom.danfoss.com/online/index.html?cartCodes="&amp;C113,C113)</f>
        <v>088H2319</v>
      </c>
      <c r="C113" s="192" t="s">
        <v>396</v>
      </c>
      <c r="D113" s="182" t="s">
        <v>397</v>
      </c>
      <c r="E113" s="193">
        <v>100</v>
      </c>
      <c r="F113" s="193" t="s">
        <v>350</v>
      </c>
      <c r="G113" s="221">
        <v>0.04</v>
      </c>
      <c r="H113" s="153">
        <f>ROUND(G113*1.18,2)</f>
        <v>0.05</v>
      </c>
      <c r="I113" s="175"/>
      <c r="J113" s="145"/>
      <c r="K113" s="145"/>
      <c r="L113" s="145"/>
    </row>
    <row r="114" spans="1:12" ht="19.5" customHeight="1">
      <c r="A114" s="173" t="s">
        <v>371</v>
      </c>
      <c r="B114" s="173"/>
      <c r="C114" s="173"/>
      <c r="D114" s="173"/>
      <c r="E114" s="173"/>
      <c r="F114" s="173"/>
      <c r="G114" s="242">
        <f>G111+G112*2+G113*2</f>
        <v>1.2600000000000002</v>
      </c>
      <c r="H114" s="228">
        <f>ROUND(G114*1.18,2)</f>
        <v>1.49</v>
      </c>
      <c r="I114" s="175"/>
      <c r="J114" s="145"/>
      <c r="K114" s="145"/>
      <c r="L114" s="145"/>
    </row>
    <row r="115" spans="1:12" ht="12.75">
      <c r="A115" s="145"/>
      <c r="B115" s="145"/>
      <c r="C115" s="145"/>
      <c r="D115" s="145"/>
      <c r="E115" s="223"/>
      <c r="F115" s="145"/>
      <c r="G115" s="223"/>
      <c r="H115" s="223"/>
      <c r="I115" s="270"/>
      <c r="J115" s="145"/>
      <c r="K115" s="145"/>
      <c r="L115" s="145"/>
    </row>
    <row r="116" spans="1:8" ht="12.75">
      <c r="A116" s="145"/>
      <c r="B116" s="145"/>
      <c r="C116" s="145"/>
      <c r="D116" s="145"/>
      <c r="E116" s="223"/>
      <c r="F116" s="145"/>
      <c r="G116" s="223"/>
      <c r="H116" s="223"/>
    </row>
    <row r="117" spans="1:8" ht="12.75">
      <c r="A117" s="145"/>
      <c r="B117" s="145"/>
      <c r="C117" s="145"/>
      <c r="D117" s="145"/>
      <c r="E117" s="223"/>
      <c r="F117" s="145"/>
      <c r="G117" s="223"/>
      <c r="H117" s="223"/>
    </row>
  </sheetData>
  <sheetProtection selectLockedCells="1" selectUnlockedCells="1"/>
  <mergeCells count="92">
    <mergeCell ref="A1:H1"/>
    <mergeCell ref="A2:H2"/>
    <mergeCell ref="A3:A4"/>
    <mergeCell ref="B3:B4"/>
    <mergeCell ref="C3:C4"/>
    <mergeCell ref="D3:D4"/>
    <mergeCell ref="E3:E4"/>
    <mergeCell ref="F3:F4"/>
    <mergeCell ref="G3:H3"/>
    <mergeCell ref="A9:H9"/>
    <mergeCell ref="A10:A11"/>
    <mergeCell ref="B10:B11"/>
    <mergeCell ref="C10:C11"/>
    <mergeCell ref="D10:D11"/>
    <mergeCell ref="E10:E11"/>
    <mergeCell ref="F10:F11"/>
    <mergeCell ref="G10:H10"/>
    <mergeCell ref="A31:H31"/>
    <mergeCell ref="A32:A33"/>
    <mergeCell ref="B32:B33"/>
    <mergeCell ref="C32:C33"/>
    <mergeCell ref="D32:D33"/>
    <mergeCell ref="E32:E33"/>
    <mergeCell ref="F32:F33"/>
    <mergeCell ref="G32:H32"/>
    <mergeCell ref="A39:H39"/>
    <mergeCell ref="A42:H42"/>
    <mergeCell ref="A43:A44"/>
    <mergeCell ref="B43:B44"/>
    <mergeCell ref="C43:C44"/>
    <mergeCell ref="D43:D44"/>
    <mergeCell ref="E43:E44"/>
    <mergeCell ref="F43:F44"/>
    <mergeCell ref="G43:H43"/>
    <mergeCell ref="A45:H45"/>
    <mergeCell ref="A49:F49"/>
    <mergeCell ref="A50:H50"/>
    <mergeCell ref="A54:F54"/>
    <mergeCell ref="A57:H57"/>
    <mergeCell ref="A60:H60"/>
    <mergeCell ref="A61:A62"/>
    <mergeCell ref="B61:B62"/>
    <mergeCell ref="C61:C62"/>
    <mergeCell ref="D61:D62"/>
    <mergeCell ref="E61:E62"/>
    <mergeCell ref="F61:F62"/>
    <mergeCell ref="G61:H61"/>
    <mergeCell ref="A63:H63"/>
    <mergeCell ref="A67:F67"/>
    <mergeCell ref="A68:H68"/>
    <mergeCell ref="A71:F71"/>
    <mergeCell ref="A74:H74"/>
    <mergeCell ref="A75:A76"/>
    <mergeCell ref="B75:B76"/>
    <mergeCell ref="C75:C76"/>
    <mergeCell ref="D75:D76"/>
    <mergeCell ref="E75:E76"/>
    <mergeCell ref="F75:F76"/>
    <mergeCell ref="G75:H75"/>
    <mergeCell ref="A80:F80"/>
    <mergeCell ref="A82:H82"/>
    <mergeCell ref="A84:A85"/>
    <mergeCell ref="B84:B85"/>
    <mergeCell ref="C84:C85"/>
    <mergeCell ref="D84:D85"/>
    <mergeCell ref="E84:E85"/>
    <mergeCell ref="F84:F85"/>
    <mergeCell ref="G84:H84"/>
    <mergeCell ref="A88:F88"/>
    <mergeCell ref="A90:H90"/>
    <mergeCell ref="A91:A93"/>
    <mergeCell ref="B91:B93"/>
    <mergeCell ref="C91:C93"/>
    <mergeCell ref="D91:D93"/>
    <mergeCell ref="E91:E93"/>
    <mergeCell ref="F91:F93"/>
    <mergeCell ref="G91:H91"/>
    <mergeCell ref="A94:H94"/>
    <mergeCell ref="A98:F98"/>
    <mergeCell ref="A99:H99"/>
    <mergeCell ref="A102:F102"/>
    <mergeCell ref="A103:H103"/>
    <mergeCell ref="A106:F106"/>
    <mergeCell ref="A108:H108"/>
    <mergeCell ref="A109:A110"/>
    <mergeCell ref="B109:B110"/>
    <mergeCell ref="C109:C110"/>
    <mergeCell ref="D109:D110"/>
    <mergeCell ref="E109:E110"/>
    <mergeCell ref="F109:F110"/>
    <mergeCell ref="G109:H109"/>
    <mergeCell ref="A114:F114"/>
  </mergeCells>
  <dataValidations count="1">
    <dataValidation type="textLength" operator="lessThan" allowBlank="1" showInputMessage="1" showErrorMessage="1" promptTitle="Ограничение ввода!" prompt="Возможен ввод не более 40 символов" errorTitle="Ошибка ввода!" error="Введите название менее 40 символов" sqref="D13:D15">
      <formula1>41</formula1>
    </dataValidation>
  </dataValidations>
  <printOptions/>
  <pageMargins left="0.24027777777777778" right="0.24027777777777778" top="1" bottom="1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A2" sqref="A2"/>
    </sheetView>
  </sheetViews>
  <sheetFormatPr defaultColWidth="9.140625" defaultRowHeight="12.75"/>
  <cols>
    <col min="1" max="1" width="8.8515625" style="142" customWidth="1"/>
    <col min="2" max="2" width="11.8515625" style="142" customWidth="1"/>
    <col min="3" max="3" width="0" style="142" hidden="1" customWidth="1"/>
    <col min="4" max="4" width="46.57421875" style="142" customWidth="1"/>
    <col min="5" max="5" width="13.28125" style="222" customWidth="1"/>
    <col min="6" max="6" width="13.00390625" style="142" customWidth="1"/>
    <col min="7" max="7" width="10.8515625" style="222" customWidth="1"/>
    <col min="8" max="8" width="10.28125" style="222" customWidth="1"/>
    <col min="9" max="16384" width="8.8515625" style="142" customWidth="1"/>
  </cols>
  <sheetData>
    <row r="1" spans="1:12" ht="31.5" customHeight="1">
      <c r="A1" s="144" t="s">
        <v>475</v>
      </c>
      <c r="B1" s="144"/>
      <c r="C1" s="144"/>
      <c r="D1" s="144"/>
      <c r="E1" s="144"/>
      <c r="F1" s="144"/>
      <c r="G1" s="144"/>
      <c r="H1" s="144"/>
      <c r="I1" s="145"/>
      <c r="J1" s="145"/>
      <c r="K1" s="145"/>
      <c r="L1" s="145"/>
    </row>
    <row r="2" spans="1:12" ht="12.75">
      <c r="A2" s="146" t="s">
        <v>476</v>
      </c>
      <c r="B2" s="146"/>
      <c r="C2" s="146"/>
      <c r="D2" s="146"/>
      <c r="E2" s="146"/>
      <c r="F2" s="146"/>
      <c r="G2" s="146"/>
      <c r="H2" s="146"/>
      <c r="I2" s="145"/>
      <c r="J2" s="145"/>
      <c r="K2" s="145"/>
      <c r="L2" s="145"/>
    </row>
    <row r="3" spans="1:12" ht="21" customHeight="1">
      <c r="A3" s="147" t="s">
        <v>4</v>
      </c>
      <c r="B3" s="147" t="s">
        <v>5</v>
      </c>
      <c r="C3" s="147" t="s">
        <v>5</v>
      </c>
      <c r="D3" s="147" t="s">
        <v>257</v>
      </c>
      <c r="E3" s="147" t="s">
        <v>8</v>
      </c>
      <c r="F3" s="147" t="s">
        <v>9</v>
      </c>
      <c r="G3" s="147" t="s">
        <v>11</v>
      </c>
      <c r="H3" s="147"/>
      <c r="I3" s="145"/>
      <c r="J3" s="145"/>
      <c r="K3" s="145"/>
      <c r="L3" s="145"/>
    </row>
    <row r="4" spans="1:12" ht="18.75" customHeight="1">
      <c r="A4" s="147"/>
      <c r="B4" s="147"/>
      <c r="C4" s="147"/>
      <c r="D4" s="147"/>
      <c r="E4" s="147"/>
      <c r="F4" s="147"/>
      <c r="G4" s="147" t="s">
        <v>12</v>
      </c>
      <c r="H4" s="147" t="s">
        <v>13</v>
      </c>
      <c r="I4" s="145"/>
      <c r="J4" s="145"/>
      <c r="K4" s="145"/>
      <c r="L4" s="145"/>
    </row>
    <row r="5" spans="1:12" ht="42" customHeight="1">
      <c r="A5" s="149"/>
      <c r="B5" s="13" t="str">
        <f>HYPERLINK("http://rucoecom.danfoss.com/online/index.html?cartCodes="&amp;C5,C5)</f>
        <v>187F0020</v>
      </c>
      <c r="C5" s="157" t="s">
        <v>477</v>
      </c>
      <c r="D5" s="177" t="s">
        <v>478</v>
      </c>
      <c r="E5" s="152">
        <v>1</v>
      </c>
      <c r="F5" s="152" t="s">
        <v>350</v>
      </c>
      <c r="G5" s="153">
        <v>31.19</v>
      </c>
      <c r="H5" s="153">
        <f>ROUND(G5*1.18,2)</f>
        <v>36.8</v>
      </c>
      <c r="I5" s="145"/>
      <c r="J5" s="145"/>
      <c r="K5" s="145"/>
      <c r="L5" s="145"/>
    </row>
    <row r="6" spans="1:12" ht="12.75">
      <c r="A6" s="145"/>
      <c r="B6" s="145"/>
      <c r="C6" s="145"/>
      <c r="D6" s="145"/>
      <c r="E6" s="223"/>
      <c r="F6" s="145"/>
      <c r="G6" s="223"/>
      <c r="H6" s="223"/>
      <c r="I6" s="145"/>
      <c r="J6" s="145"/>
      <c r="K6" s="145"/>
      <c r="L6" s="145"/>
    </row>
    <row r="7" spans="1:12" ht="12.75">
      <c r="A7" s="145"/>
      <c r="B7" s="145"/>
      <c r="C7" s="145"/>
      <c r="D7" s="145"/>
      <c r="E7" s="223"/>
      <c r="F7" s="145"/>
      <c r="G7" s="223"/>
      <c r="H7" s="223"/>
      <c r="I7" s="145"/>
      <c r="J7" s="145"/>
      <c r="K7" s="145"/>
      <c r="L7" s="145"/>
    </row>
    <row r="8" spans="1:12" ht="12.75">
      <c r="A8" s="146" t="s">
        <v>479</v>
      </c>
      <c r="B8" s="146"/>
      <c r="C8" s="146"/>
      <c r="D8" s="146"/>
      <c r="E8" s="146"/>
      <c r="F8" s="146"/>
      <c r="G8" s="146"/>
      <c r="H8" s="146"/>
      <c r="I8" s="145"/>
      <c r="J8" s="145"/>
      <c r="K8" s="145"/>
      <c r="L8" s="145"/>
    </row>
    <row r="9" spans="1:12" ht="20.25" customHeight="1">
      <c r="A9" s="147" t="s">
        <v>4</v>
      </c>
      <c r="B9" s="147" t="s">
        <v>5</v>
      </c>
      <c r="C9" s="147" t="s">
        <v>5</v>
      </c>
      <c r="D9" s="147" t="s">
        <v>257</v>
      </c>
      <c r="E9" s="147" t="s">
        <v>8</v>
      </c>
      <c r="F9" s="147" t="s">
        <v>9</v>
      </c>
      <c r="G9" s="147" t="s">
        <v>11</v>
      </c>
      <c r="H9" s="147"/>
      <c r="I9" s="145"/>
      <c r="J9" s="145"/>
      <c r="K9" s="145"/>
      <c r="L9" s="145"/>
    </row>
    <row r="10" spans="1:12" ht="19.5" customHeight="1">
      <c r="A10" s="147"/>
      <c r="B10" s="147"/>
      <c r="C10" s="147"/>
      <c r="D10" s="147"/>
      <c r="E10" s="147"/>
      <c r="F10" s="147"/>
      <c r="G10" s="147" t="s">
        <v>12</v>
      </c>
      <c r="H10" s="147" t="s">
        <v>13</v>
      </c>
      <c r="I10" s="145"/>
      <c r="J10" s="145"/>
      <c r="K10" s="145"/>
      <c r="L10" s="145"/>
    </row>
    <row r="11" spans="1:12" ht="27.75" customHeight="1">
      <c r="A11" s="232"/>
      <c r="B11" s="13" t="str">
        <f>HYPERLINK("http://rucoecom.danfoss.com/online/index.html?cartCodes="&amp;C11,C11)</f>
        <v>187F0022</v>
      </c>
      <c r="C11" s="225" t="s">
        <v>480</v>
      </c>
      <c r="D11" s="233" t="s">
        <v>481</v>
      </c>
      <c r="E11" s="227">
        <v>1</v>
      </c>
      <c r="F11" s="227"/>
      <c r="G11" s="228">
        <v>55.88</v>
      </c>
      <c r="H11" s="228">
        <f>ROUND(G11*1.18,2)</f>
        <v>65.94</v>
      </c>
      <c r="I11" s="145"/>
      <c r="J11" s="145"/>
      <c r="K11" s="145"/>
      <c r="L11" s="145"/>
    </row>
    <row r="12" spans="1:12" ht="31.5" customHeight="1">
      <c r="A12" s="149"/>
      <c r="B12" s="13" t="str">
        <f>HYPERLINK("http://rucoecom.danfoss.com/online/index.html?cartCodes="&amp;C12,C12)</f>
        <v>187F0021</v>
      </c>
      <c r="C12" s="157" t="s">
        <v>482</v>
      </c>
      <c r="D12" s="177" t="s">
        <v>483</v>
      </c>
      <c r="E12" s="152">
        <v>1</v>
      </c>
      <c r="F12" s="152"/>
      <c r="G12" s="234">
        <v>854.59</v>
      </c>
      <c r="H12" s="228">
        <f>ROUND(G12*1.18,2)</f>
        <v>1008.42</v>
      </c>
      <c r="I12" s="145"/>
      <c r="J12" s="145"/>
      <c r="K12" s="145"/>
      <c r="L12" s="145"/>
    </row>
    <row r="13" spans="1:12" ht="33" customHeight="1">
      <c r="A13" s="162"/>
      <c r="B13" s="235"/>
      <c r="C13" s="236"/>
      <c r="D13" s="237"/>
      <c r="E13" s="238"/>
      <c r="F13" s="238"/>
      <c r="G13" s="239"/>
      <c r="H13" s="240"/>
      <c r="I13" s="145"/>
      <c r="J13" s="145"/>
      <c r="K13" s="145"/>
      <c r="L13" s="145"/>
    </row>
    <row r="14" spans="1:12" ht="12.75">
      <c r="A14" s="146" t="s">
        <v>484</v>
      </c>
      <c r="B14" s="146"/>
      <c r="C14" s="146"/>
      <c r="D14" s="146"/>
      <c r="E14" s="146"/>
      <c r="F14" s="146"/>
      <c r="G14" s="146"/>
      <c r="H14" s="146"/>
      <c r="I14" s="145"/>
      <c r="J14" s="145"/>
      <c r="K14" s="145"/>
      <c r="L14" s="145"/>
    </row>
    <row r="15" spans="1:12" ht="21" customHeight="1">
      <c r="A15" s="147" t="s">
        <v>4</v>
      </c>
      <c r="B15" s="147" t="s">
        <v>5</v>
      </c>
      <c r="C15" s="147" t="s">
        <v>5</v>
      </c>
      <c r="D15" s="147" t="s">
        <v>257</v>
      </c>
      <c r="E15" s="147" t="s">
        <v>8</v>
      </c>
      <c r="F15" s="147" t="s">
        <v>9</v>
      </c>
      <c r="G15" s="147" t="s">
        <v>11</v>
      </c>
      <c r="H15" s="147"/>
      <c r="I15" s="145"/>
      <c r="J15" s="145"/>
      <c r="K15" s="145"/>
      <c r="L15" s="145"/>
    </row>
    <row r="16" spans="1:12" ht="19.5" customHeight="1">
      <c r="A16" s="147"/>
      <c r="B16" s="147"/>
      <c r="C16" s="147"/>
      <c r="D16" s="147"/>
      <c r="E16" s="147"/>
      <c r="F16" s="147"/>
      <c r="G16" s="147" t="s">
        <v>12</v>
      </c>
      <c r="H16" s="147" t="s">
        <v>13</v>
      </c>
      <c r="I16" s="145"/>
      <c r="J16" s="145"/>
      <c r="K16" s="145"/>
      <c r="L16" s="145"/>
    </row>
    <row r="17" spans="1:12" ht="31.5" customHeight="1">
      <c r="A17" s="149"/>
      <c r="B17" s="13" t="str">
        <f>HYPERLINK("http://rucoecom.danfoss.com/online/index.html?cartCodes="&amp;C17,C17)</f>
        <v>187F0006</v>
      </c>
      <c r="C17" s="157" t="s">
        <v>438</v>
      </c>
      <c r="D17" s="177" t="s">
        <v>439</v>
      </c>
      <c r="E17" s="152">
        <v>1</v>
      </c>
      <c r="F17" s="152" t="s">
        <v>350</v>
      </c>
      <c r="G17" s="234">
        <v>66.67</v>
      </c>
      <c r="H17" s="228">
        <f>ROUND(G17*1.18,2)</f>
        <v>78.67</v>
      </c>
      <c r="I17" s="145"/>
      <c r="J17" s="145"/>
      <c r="K17" s="145"/>
      <c r="L17" s="145"/>
    </row>
    <row r="18" spans="1:12" ht="31.5" customHeight="1">
      <c r="A18" s="149"/>
      <c r="B18" s="13" t="str">
        <f>HYPERLINK("http://rucoecom.danfoss.com/online/index.html?cartCodes="&amp;C18,C18)</f>
        <v>187F0017</v>
      </c>
      <c r="C18" s="157" t="s">
        <v>442</v>
      </c>
      <c r="D18" s="177" t="s">
        <v>443</v>
      </c>
      <c r="E18" s="152">
        <v>100</v>
      </c>
      <c r="F18" s="152" t="s">
        <v>350</v>
      </c>
      <c r="G18" s="234">
        <v>0.71</v>
      </c>
      <c r="H18" s="228">
        <f>ROUND(G18*1.18,2)</f>
        <v>0.84</v>
      </c>
      <c r="I18" s="145"/>
      <c r="J18" s="145"/>
      <c r="K18" s="145"/>
      <c r="L18" s="145"/>
    </row>
    <row r="19" spans="1:12" ht="12.75">
      <c r="A19" s="145"/>
      <c r="B19" s="145"/>
      <c r="C19" s="145"/>
      <c r="D19" s="145"/>
      <c r="E19" s="223"/>
      <c r="F19" s="145"/>
      <c r="G19" s="223"/>
      <c r="H19" s="223"/>
      <c r="I19" s="145"/>
      <c r="J19" s="145"/>
      <c r="K19" s="145"/>
      <c r="L19" s="145"/>
    </row>
    <row r="20" spans="1:12" ht="12.75">
      <c r="A20" s="160" t="s">
        <v>358</v>
      </c>
      <c r="B20" s="160"/>
      <c r="C20" s="160"/>
      <c r="D20" s="160"/>
      <c r="E20" s="160"/>
      <c r="F20" s="160"/>
      <c r="G20" s="160"/>
      <c r="H20" s="160"/>
      <c r="I20" s="145"/>
      <c r="J20" s="145"/>
      <c r="K20" s="145"/>
      <c r="L20" s="145"/>
    </row>
    <row r="21" spans="1:12" ht="12.75">
      <c r="A21" s="145"/>
      <c r="B21" s="145"/>
      <c r="C21" s="145"/>
      <c r="D21" s="145"/>
      <c r="E21" s="223"/>
      <c r="F21" s="145"/>
      <c r="G21" s="223"/>
      <c r="H21" s="223"/>
      <c r="I21" s="145"/>
      <c r="J21" s="145"/>
      <c r="K21" s="145"/>
      <c r="L21" s="145"/>
    </row>
    <row r="22" spans="1:12" ht="12.75">
      <c r="A22" s="145"/>
      <c r="B22" s="145"/>
      <c r="C22" s="145"/>
      <c r="D22" s="145"/>
      <c r="E22" s="223"/>
      <c r="F22" s="145"/>
      <c r="G22" s="223"/>
      <c r="H22" s="223"/>
      <c r="I22" s="145"/>
      <c r="J22" s="145"/>
      <c r="K22" s="145"/>
      <c r="L22" s="145"/>
    </row>
    <row r="23" spans="1:12" ht="12.75">
      <c r="A23" s="146" t="s">
        <v>485</v>
      </c>
      <c r="B23" s="146"/>
      <c r="C23" s="146"/>
      <c r="D23" s="146"/>
      <c r="E23" s="146"/>
      <c r="F23" s="146"/>
      <c r="G23" s="146"/>
      <c r="H23" s="146"/>
      <c r="I23" s="145"/>
      <c r="J23" s="145"/>
      <c r="K23" s="145"/>
      <c r="L23" s="145"/>
    </row>
    <row r="24" spans="1:12" ht="19.5" customHeight="1">
      <c r="A24" s="147" t="s">
        <v>4</v>
      </c>
      <c r="B24" s="147" t="s">
        <v>5</v>
      </c>
      <c r="C24" s="147" t="s">
        <v>5</v>
      </c>
      <c r="D24" s="147" t="s">
        <v>257</v>
      </c>
      <c r="E24" s="147" t="s">
        <v>8</v>
      </c>
      <c r="F24" s="147" t="s">
        <v>9</v>
      </c>
      <c r="G24" s="161" t="s">
        <v>11</v>
      </c>
      <c r="H24" s="161"/>
      <c r="I24" s="162"/>
      <c r="J24" s="145"/>
      <c r="K24" s="145"/>
      <c r="L24" s="145"/>
    </row>
    <row r="25" spans="1:12" ht="19.5" customHeight="1">
      <c r="A25" s="147"/>
      <c r="B25" s="147"/>
      <c r="C25" s="147"/>
      <c r="D25" s="147"/>
      <c r="E25" s="147"/>
      <c r="F25" s="147"/>
      <c r="G25" s="147" t="s">
        <v>12</v>
      </c>
      <c r="H25" s="161" t="s">
        <v>13</v>
      </c>
      <c r="I25" s="162"/>
      <c r="J25" s="145"/>
      <c r="K25" s="145"/>
      <c r="L25" s="145"/>
    </row>
    <row r="26" spans="1:12" ht="12.75">
      <c r="A26" s="163" t="s">
        <v>360</v>
      </c>
      <c r="B26" s="163"/>
      <c r="C26" s="163"/>
      <c r="D26" s="163"/>
      <c r="E26" s="163"/>
      <c r="F26" s="163"/>
      <c r="G26" s="163"/>
      <c r="H26" s="163"/>
      <c r="I26" s="162"/>
      <c r="J26" s="145"/>
      <c r="K26" s="145"/>
      <c r="L26" s="145"/>
    </row>
    <row r="27" spans="1:12" ht="12.75">
      <c r="A27" s="149"/>
      <c r="B27" s="13" t="str">
        <f>HYPERLINK("http://rucoecom.danfoss.com/online/index.html?cartCodes="&amp;C27,C27)</f>
        <v>187F0009</v>
      </c>
      <c r="C27" s="164" t="s">
        <v>445</v>
      </c>
      <c r="D27" s="149" t="s">
        <v>446</v>
      </c>
      <c r="E27" s="220">
        <v>1</v>
      </c>
      <c r="F27" s="166" t="s">
        <v>350</v>
      </c>
      <c r="G27" s="241">
        <v>1.69</v>
      </c>
      <c r="H27" s="228">
        <f>ROUND(G27*1.18,2)</f>
        <v>1.99</v>
      </c>
      <c r="I27" s="162"/>
      <c r="J27" s="145"/>
      <c r="K27" s="145"/>
      <c r="L27" s="145"/>
    </row>
    <row r="28" spans="1:9" ht="12.75">
      <c r="A28" s="149"/>
      <c r="B28" s="13" t="str">
        <f>HYPERLINK("http://rucoecom.danfoss.com/online/index.html?cartCodes="&amp;C28,C28)</f>
        <v>088H2433</v>
      </c>
      <c r="C28" s="164" t="s">
        <v>363</v>
      </c>
      <c r="D28" s="168" t="s">
        <v>447</v>
      </c>
      <c r="E28" s="220">
        <v>1</v>
      </c>
      <c r="F28" s="166" t="s">
        <v>350</v>
      </c>
      <c r="G28" s="242">
        <v>0.73</v>
      </c>
      <c r="H28" s="228">
        <f>ROUND(G28*1.18,2)</f>
        <v>0.86</v>
      </c>
      <c r="I28" s="162"/>
    </row>
    <row r="29" spans="1:12" ht="12.75">
      <c r="A29" s="149"/>
      <c r="B29" s="13" t="str">
        <f>HYPERLINK("http://rucoecom.danfoss.com/online/index.html?cartCodes="&amp;C29,C29)</f>
        <v>088H2233</v>
      </c>
      <c r="C29" s="164" t="s">
        <v>365</v>
      </c>
      <c r="D29" s="243" t="s">
        <v>448</v>
      </c>
      <c r="E29" s="220">
        <v>1</v>
      </c>
      <c r="F29" s="166" t="s">
        <v>350</v>
      </c>
      <c r="G29" s="241">
        <v>0.05</v>
      </c>
      <c r="H29" s="228">
        <f>ROUND(G29*1.18,2)</f>
        <v>0.06</v>
      </c>
      <c r="I29" s="162"/>
      <c r="J29" s="145"/>
      <c r="K29" s="145"/>
      <c r="L29" s="145"/>
    </row>
    <row r="30" spans="1:12" ht="12.75">
      <c r="A30" s="173" t="s">
        <v>371</v>
      </c>
      <c r="B30" s="173"/>
      <c r="C30" s="173"/>
      <c r="D30" s="173"/>
      <c r="E30" s="173"/>
      <c r="F30" s="173"/>
      <c r="G30" s="241">
        <f>G27+G28*2+G29*2</f>
        <v>3.25</v>
      </c>
      <c r="H30" s="228">
        <f>ROUND(G30*1.18,2)</f>
        <v>3.84</v>
      </c>
      <c r="I30" s="162"/>
      <c r="J30" s="145"/>
      <c r="K30" s="145"/>
      <c r="L30" s="145"/>
    </row>
    <row r="31" spans="1:12" ht="12.75">
      <c r="A31" s="174" t="s">
        <v>372</v>
      </c>
      <c r="B31" s="174"/>
      <c r="C31" s="174"/>
      <c r="D31" s="174"/>
      <c r="E31" s="174"/>
      <c r="F31" s="174"/>
      <c r="G31" s="174"/>
      <c r="H31" s="174"/>
      <c r="I31" s="145"/>
      <c r="J31" s="145"/>
      <c r="K31" s="145"/>
      <c r="L31" s="145"/>
    </row>
    <row r="32" spans="1:12" ht="16.5" customHeight="1">
      <c r="A32" s="173"/>
      <c r="B32" s="13" t="str">
        <f>HYPERLINK("http://rucoecom.danfoss.com/online/index.html?cartCodes="&amp;C32,C32)</f>
        <v>187F0008</v>
      </c>
      <c r="C32" s="157" t="s">
        <v>449</v>
      </c>
      <c r="D32" s="244" t="s">
        <v>450</v>
      </c>
      <c r="E32" s="220">
        <v>1</v>
      </c>
      <c r="F32" s="166" t="s">
        <v>350</v>
      </c>
      <c r="G32" s="242">
        <v>1.12</v>
      </c>
      <c r="H32" s="228">
        <f>ROUND(G32*1.18,2)</f>
        <v>1.32</v>
      </c>
      <c r="I32" s="145"/>
      <c r="J32" s="145"/>
      <c r="K32" s="145"/>
      <c r="L32" s="145"/>
    </row>
    <row r="33" spans="1:9" ht="12.75">
      <c r="A33" s="173"/>
      <c r="B33" s="13" t="str">
        <f>HYPERLINK("http://rucoecom.danfoss.com/online/index.html?cartCodes="&amp;C33,C33)</f>
        <v>088Н2428</v>
      </c>
      <c r="C33" s="164" t="s">
        <v>373</v>
      </c>
      <c r="D33" s="154" t="s">
        <v>451</v>
      </c>
      <c r="E33" s="220">
        <v>1</v>
      </c>
      <c r="F33" s="166" t="s">
        <v>350</v>
      </c>
      <c r="G33" s="242">
        <v>0.64</v>
      </c>
      <c r="H33" s="228">
        <f>ROUND(G33*1.18,2)</f>
        <v>0.76</v>
      </c>
      <c r="I33" s="162"/>
    </row>
    <row r="34" spans="1:12" ht="12.75">
      <c r="A34" s="173"/>
      <c r="B34" s="13" t="str">
        <f>HYPERLINK("http://rucoecom.danfoss.com/online/index.html?cartCodes="&amp;C34,C34)</f>
        <v>088H2233</v>
      </c>
      <c r="C34" s="164" t="s">
        <v>365</v>
      </c>
      <c r="D34" s="245" t="s">
        <v>452</v>
      </c>
      <c r="E34" s="220">
        <v>1</v>
      </c>
      <c r="F34" s="166" t="s">
        <v>350</v>
      </c>
      <c r="G34" s="242">
        <v>0.05</v>
      </c>
      <c r="H34" s="228">
        <f>ROUND(G34*1.18,2)</f>
        <v>0.06</v>
      </c>
      <c r="I34" s="145"/>
      <c r="J34" s="145"/>
      <c r="K34" s="145"/>
      <c r="L34" s="145"/>
    </row>
    <row r="35" spans="1:12" ht="12.75">
      <c r="A35" s="173" t="s">
        <v>371</v>
      </c>
      <c r="B35" s="173"/>
      <c r="C35" s="173"/>
      <c r="D35" s="173"/>
      <c r="E35" s="173"/>
      <c r="F35" s="173"/>
      <c r="G35" s="246">
        <f>G32+G33*2+G34*2</f>
        <v>2.5000000000000004</v>
      </c>
      <c r="H35" s="228">
        <f>ROUND(G35*1.18,2)</f>
        <v>2.95</v>
      </c>
      <c r="I35" s="145"/>
      <c r="J35" s="145"/>
      <c r="K35" s="145"/>
      <c r="L35" s="145"/>
    </row>
    <row r="36" spans="1:12" ht="12.75">
      <c r="A36" s="145"/>
      <c r="B36" s="145"/>
      <c r="C36" s="145"/>
      <c r="D36" s="145"/>
      <c r="E36" s="223"/>
      <c r="F36" s="145"/>
      <c r="G36" s="223"/>
      <c r="H36" s="223"/>
      <c r="I36" s="145"/>
      <c r="J36" s="145"/>
      <c r="K36" s="145"/>
      <c r="L36" s="145"/>
    </row>
    <row r="37" spans="1:12" ht="12.75">
      <c r="A37" s="145"/>
      <c r="B37" s="145"/>
      <c r="C37" s="145"/>
      <c r="D37" s="145"/>
      <c r="E37" s="223"/>
      <c r="F37" s="145"/>
      <c r="G37" s="223"/>
      <c r="H37" s="223"/>
      <c r="I37" s="175"/>
      <c r="J37" s="145"/>
      <c r="K37" s="145"/>
      <c r="L37" s="145"/>
    </row>
    <row r="38" spans="1:12" ht="30.75" customHeight="1">
      <c r="A38" s="160"/>
      <c r="B38" s="160"/>
      <c r="C38" s="160"/>
      <c r="D38" s="160"/>
      <c r="E38" s="160"/>
      <c r="F38" s="160"/>
      <c r="G38" s="160"/>
      <c r="H38" s="160"/>
      <c r="I38" s="175"/>
      <c r="J38" s="145"/>
      <c r="K38" s="145"/>
      <c r="L38" s="145"/>
    </row>
    <row r="39" spans="1:12" ht="12.75">
      <c r="A39" s="145"/>
      <c r="B39" s="145"/>
      <c r="C39" s="145"/>
      <c r="D39" s="145"/>
      <c r="E39" s="223"/>
      <c r="F39" s="145"/>
      <c r="G39" s="223"/>
      <c r="H39" s="223"/>
      <c r="I39" s="175"/>
      <c r="J39" s="145"/>
      <c r="K39" s="145"/>
      <c r="L39" s="145"/>
    </row>
    <row r="40" spans="1:12" ht="19.5" customHeight="1">
      <c r="A40" s="145"/>
      <c r="B40" s="145"/>
      <c r="C40" s="145"/>
      <c r="D40" s="145"/>
      <c r="E40" s="223"/>
      <c r="F40" s="145"/>
      <c r="G40" s="223"/>
      <c r="H40" s="223"/>
      <c r="I40" s="145"/>
      <c r="J40" s="145"/>
      <c r="K40" s="145"/>
      <c r="L40" s="145"/>
    </row>
    <row r="41" spans="1:12" ht="12.75">
      <c r="A41" s="146" t="s">
        <v>486</v>
      </c>
      <c r="B41" s="146"/>
      <c r="C41" s="146"/>
      <c r="D41" s="146"/>
      <c r="E41" s="146"/>
      <c r="F41" s="146"/>
      <c r="G41" s="146"/>
      <c r="H41" s="146"/>
      <c r="I41" s="145"/>
      <c r="J41" s="145"/>
      <c r="K41" s="145"/>
      <c r="L41" s="145"/>
    </row>
    <row r="42" spans="1:12" ht="12.75" customHeight="1">
      <c r="A42" s="147" t="s">
        <v>4</v>
      </c>
      <c r="B42" s="147" t="s">
        <v>5</v>
      </c>
      <c r="C42" s="147" t="s">
        <v>5</v>
      </c>
      <c r="D42" s="147" t="s">
        <v>257</v>
      </c>
      <c r="E42" s="147" t="s">
        <v>8</v>
      </c>
      <c r="F42" s="147" t="s">
        <v>9</v>
      </c>
      <c r="G42" s="161" t="s">
        <v>11</v>
      </c>
      <c r="H42" s="161"/>
      <c r="I42" s="145"/>
      <c r="J42" s="145"/>
      <c r="K42" s="145"/>
      <c r="L42" s="145"/>
    </row>
    <row r="43" spans="1:12" ht="12.75">
      <c r="A43" s="147"/>
      <c r="B43" s="147"/>
      <c r="C43" s="147"/>
      <c r="D43" s="147"/>
      <c r="E43" s="147"/>
      <c r="F43" s="147"/>
      <c r="G43" s="147" t="s">
        <v>12</v>
      </c>
      <c r="H43" s="161" t="s">
        <v>13</v>
      </c>
      <c r="I43" s="145"/>
      <c r="J43" s="145"/>
      <c r="K43" s="145"/>
      <c r="L43" s="145"/>
    </row>
    <row r="44" spans="1:12" ht="12.75" customHeight="1">
      <c r="A44" s="176" t="s">
        <v>376</v>
      </c>
      <c r="B44" s="176"/>
      <c r="C44" s="176"/>
      <c r="D44" s="176"/>
      <c r="E44" s="176"/>
      <c r="F44" s="176"/>
      <c r="G44" s="176"/>
      <c r="H44" s="176"/>
      <c r="I44" s="145"/>
      <c r="J44" s="145"/>
      <c r="K44" s="145"/>
      <c r="L44" s="145"/>
    </row>
    <row r="45" spans="1:12" ht="18.75" customHeight="1">
      <c r="A45" s="177"/>
      <c r="B45" s="13" t="str">
        <f>HYPERLINK("http://rucoecom.danfoss.com/online/index.html?cartCodes="&amp;C45,C45)</f>
        <v>187F0008</v>
      </c>
      <c r="C45" s="157" t="s">
        <v>449</v>
      </c>
      <c r="D45" s="177" t="s">
        <v>454</v>
      </c>
      <c r="E45" s="152">
        <v>1</v>
      </c>
      <c r="F45" s="152" t="s">
        <v>350</v>
      </c>
      <c r="G45" s="153">
        <v>1.12</v>
      </c>
      <c r="H45" s="228">
        <f>ROUND(G45*1.18,2)</f>
        <v>1.32</v>
      </c>
      <c r="I45" s="145"/>
      <c r="J45" s="145"/>
      <c r="K45" s="145"/>
      <c r="L45" s="145"/>
    </row>
    <row r="46" spans="1:12" ht="26.25" customHeight="1">
      <c r="A46" s="177"/>
      <c r="B46" s="13" t="str">
        <f>HYPERLINK("http://rucoecom.danfoss.com/online/index.html?cartCodes="&amp;C46,C46)</f>
        <v>088H2245</v>
      </c>
      <c r="C46" s="157" t="s">
        <v>377</v>
      </c>
      <c r="D46" s="247" t="s">
        <v>455</v>
      </c>
      <c r="E46" s="179">
        <v>10</v>
      </c>
      <c r="F46" s="179" t="s">
        <v>350</v>
      </c>
      <c r="G46" s="180">
        <v>1.05</v>
      </c>
      <c r="H46" s="228">
        <f>ROUND(G46*1.18,2)</f>
        <v>1.24</v>
      </c>
      <c r="I46" s="145"/>
      <c r="J46" s="145"/>
      <c r="K46" s="145"/>
      <c r="L46" s="145"/>
    </row>
    <row r="47" spans="1:12" ht="26.25" customHeight="1">
      <c r="A47" s="177"/>
      <c r="B47" s="13" t="str">
        <f>HYPERLINK("http://rucoecom.danfoss.com/online/index.html?cartCodes="&amp;C47,C47)</f>
        <v>088H2246</v>
      </c>
      <c r="C47" s="181" t="s">
        <v>367</v>
      </c>
      <c r="D47" s="248" t="s">
        <v>456</v>
      </c>
      <c r="E47" s="183">
        <v>100</v>
      </c>
      <c r="F47" s="183" t="s">
        <v>350</v>
      </c>
      <c r="G47" s="221">
        <v>0.05</v>
      </c>
      <c r="H47" s="228">
        <f>ROUND(G47*1.18,2)</f>
        <v>0.06</v>
      </c>
      <c r="I47" s="145"/>
      <c r="J47" s="145"/>
      <c r="K47" s="145"/>
      <c r="L47" s="145"/>
    </row>
    <row r="48" spans="1:12" ht="12.75">
      <c r="A48" s="173" t="s">
        <v>371</v>
      </c>
      <c r="B48" s="173"/>
      <c r="C48" s="173"/>
      <c r="D48" s="173"/>
      <c r="E48" s="173"/>
      <c r="F48" s="173"/>
      <c r="G48" s="249">
        <f>G45+G46+G47*2</f>
        <v>2.27</v>
      </c>
      <c r="H48" s="228">
        <f>ROUND(G48*1.18,2)</f>
        <v>2.68</v>
      </c>
      <c r="I48" s="145"/>
      <c r="J48" s="145"/>
      <c r="K48" s="145"/>
      <c r="L48" s="145"/>
    </row>
    <row r="49" spans="1:12" ht="12.75">
      <c r="A49" s="185" t="s">
        <v>380</v>
      </c>
      <c r="B49" s="185"/>
      <c r="C49" s="185"/>
      <c r="D49" s="185"/>
      <c r="E49" s="185"/>
      <c r="F49" s="185"/>
      <c r="G49" s="185"/>
      <c r="H49" s="185"/>
      <c r="I49" s="145"/>
      <c r="J49" s="145"/>
      <c r="K49" s="145"/>
      <c r="L49" s="145"/>
    </row>
    <row r="50" spans="1:12" ht="23.25" customHeight="1">
      <c r="A50" s="173"/>
      <c r="B50" s="13" t="str">
        <f>HYPERLINK("http://rucoecom.danfoss.com/online/index.html?cartCodes="&amp;C50,C50)</f>
        <v>187F0008</v>
      </c>
      <c r="C50" s="157" t="s">
        <v>449</v>
      </c>
      <c r="D50" s="177" t="s">
        <v>450</v>
      </c>
      <c r="E50" s="152">
        <v>1</v>
      </c>
      <c r="F50" s="152" t="s">
        <v>350</v>
      </c>
      <c r="G50" s="153">
        <v>1.12</v>
      </c>
      <c r="H50" s="228">
        <f>ROUND(G50*1.18,2)</f>
        <v>1.32</v>
      </c>
      <c r="I50" s="145"/>
      <c r="J50" s="145"/>
      <c r="K50" s="145"/>
      <c r="L50" s="145"/>
    </row>
    <row r="51" spans="1:12" ht="28.5" customHeight="1">
      <c r="A51" s="173"/>
      <c r="B51" s="13" t="str">
        <f>HYPERLINK("http://rucoecom.danfoss.com/online/index.html?cartCodes="&amp;C51,C51)</f>
        <v>088H2247</v>
      </c>
      <c r="C51" s="157" t="s">
        <v>381</v>
      </c>
      <c r="D51" s="248" t="s">
        <v>457</v>
      </c>
      <c r="E51" s="152">
        <v>100</v>
      </c>
      <c r="F51" s="152" t="s">
        <v>350</v>
      </c>
      <c r="G51" s="153">
        <v>0.03</v>
      </c>
      <c r="H51" s="228">
        <f>ROUND(G51*1.18,2)</f>
        <v>0.04</v>
      </c>
      <c r="I51" s="175"/>
      <c r="J51" s="145"/>
      <c r="K51" s="145"/>
      <c r="L51" s="145"/>
    </row>
    <row r="52" spans="1:12" ht="25.5" customHeight="1">
      <c r="A52" s="173" t="s">
        <v>371</v>
      </c>
      <c r="B52" s="173"/>
      <c r="C52" s="173"/>
      <c r="D52" s="173"/>
      <c r="E52" s="173"/>
      <c r="F52" s="173"/>
      <c r="G52" s="242">
        <f>G50+G51*2</f>
        <v>1.1800000000000002</v>
      </c>
      <c r="H52" s="228">
        <f>ROUND(G52*1.18,2)</f>
        <v>1.39</v>
      </c>
      <c r="I52" s="175"/>
      <c r="J52" s="145"/>
      <c r="K52" s="145"/>
      <c r="L52" s="145"/>
    </row>
    <row r="53" spans="1:12" ht="12.75">
      <c r="A53" s="145"/>
      <c r="B53" s="145"/>
      <c r="C53" s="145"/>
      <c r="D53" s="145"/>
      <c r="E53" s="223"/>
      <c r="F53" s="145"/>
      <c r="G53" s="223"/>
      <c r="H53" s="223"/>
      <c r="I53" s="145"/>
      <c r="J53" s="145"/>
      <c r="K53" s="145"/>
      <c r="L53" s="145"/>
    </row>
    <row r="54" spans="1:12" ht="12.75">
      <c r="A54" s="145"/>
      <c r="B54" s="145"/>
      <c r="C54" s="145"/>
      <c r="D54" s="145"/>
      <c r="E54" s="223"/>
      <c r="F54" s="145"/>
      <c r="G54" s="223"/>
      <c r="H54" s="223"/>
      <c r="I54" s="145"/>
      <c r="J54" s="145"/>
      <c r="K54" s="145"/>
      <c r="L54" s="145"/>
    </row>
    <row r="55" spans="1:12" ht="12.75">
      <c r="A55" s="250" t="s">
        <v>458</v>
      </c>
      <c r="B55" s="250"/>
      <c r="C55" s="250"/>
      <c r="D55" s="250"/>
      <c r="E55" s="250"/>
      <c r="F55" s="250"/>
      <c r="G55" s="250"/>
      <c r="H55" s="250"/>
      <c r="I55" s="145"/>
      <c r="J55" s="145"/>
      <c r="K55" s="145"/>
      <c r="L55" s="145"/>
    </row>
    <row r="56" spans="1:12" ht="12.75" customHeight="1">
      <c r="A56" s="147" t="s">
        <v>4</v>
      </c>
      <c r="B56" s="147" t="s">
        <v>5</v>
      </c>
      <c r="C56" s="147" t="s">
        <v>5</v>
      </c>
      <c r="D56" s="147" t="s">
        <v>257</v>
      </c>
      <c r="E56" s="147" t="s">
        <v>8</v>
      </c>
      <c r="F56" s="147" t="s">
        <v>9</v>
      </c>
      <c r="G56" s="161" t="s">
        <v>11</v>
      </c>
      <c r="H56" s="161"/>
      <c r="I56" s="145"/>
      <c r="J56" s="145"/>
      <c r="K56" s="145"/>
      <c r="L56" s="145"/>
    </row>
    <row r="57" spans="1:12" ht="12.75">
      <c r="A57" s="147"/>
      <c r="B57" s="147"/>
      <c r="C57" s="147"/>
      <c r="D57" s="147"/>
      <c r="E57" s="147"/>
      <c r="F57" s="147"/>
      <c r="G57" s="147" t="s">
        <v>12</v>
      </c>
      <c r="H57" s="161" t="s">
        <v>13</v>
      </c>
      <c r="I57" s="162"/>
      <c r="J57" s="145"/>
      <c r="K57" s="145"/>
      <c r="L57" s="145"/>
    </row>
    <row r="58" spans="1:12" s="208" customFormat="1" ht="24" customHeight="1">
      <c r="A58" s="149"/>
      <c r="B58" s="13" t="str">
        <f>HYPERLINK("http://rucoecom.danfoss.com/online/index.html?cartCodes="&amp;C58,C58)</f>
        <v>187F0008</v>
      </c>
      <c r="C58" s="157" t="s">
        <v>449</v>
      </c>
      <c r="D58" s="177" t="s">
        <v>450</v>
      </c>
      <c r="E58" s="152">
        <v>1</v>
      </c>
      <c r="F58" s="152" t="s">
        <v>350</v>
      </c>
      <c r="G58" s="153">
        <v>1.12</v>
      </c>
      <c r="H58" s="228">
        <f>ROUND(G58*1.18,2)</f>
        <v>1.32</v>
      </c>
      <c r="I58" s="207"/>
      <c r="J58" s="207"/>
      <c r="K58" s="207"/>
      <c r="L58" s="207"/>
    </row>
    <row r="59" spans="1:9" s="188" customFormat="1" ht="25.5" customHeight="1">
      <c r="A59" s="169"/>
      <c r="B59" s="191" t="str">
        <f>HYPERLINK("http://rucoecom.danfoss.com/online/index.html?cartCodes="&amp;C59,C59)</f>
        <v>088H2434</v>
      </c>
      <c r="C59" s="192" t="s">
        <v>384</v>
      </c>
      <c r="D59" s="182" t="s">
        <v>385</v>
      </c>
      <c r="E59" s="193">
        <v>100</v>
      </c>
      <c r="F59" s="193" t="s">
        <v>350</v>
      </c>
      <c r="G59" s="194">
        <v>0.18</v>
      </c>
      <c r="H59" s="228">
        <f>ROUND(G59*1.18,2)</f>
        <v>0.21</v>
      </c>
      <c r="I59" s="190"/>
    </row>
    <row r="60" spans="1:12" s="208" customFormat="1" ht="29.25" customHeight="1">
      <c r="A60" s="209"/>
      <c r="B60" s="13" t="str">
        <f>HYPERLINK("http://rucoecom.danfoss.com/online/index.html?cartCodes="&amp;C60,C60)</f>
        <v>088H2222</v>
      </c>
      <c r="C60" s="210" t="s">
        <v>386</v>
      </c>
      <c r="D60" s="248" t="s">
        <v>459</v>
      </c>
      <c r="E60" s="211">
        <v>100</v>
      </c>
      <c r="F60" s="211" t="s">
        <v>350</v>
      </c>
      <c r="G60" s="212">
        <v>0.04</v>
      </c>
      <c r="H60" s="228">
        <f>ROUND(G60*1.18,2)</f>
        <v>0.05</v>
      </c>
      <c r="I60" s="213"/>
      <c r="J60" s="207"/>
      <c r="K60" s="207"/>
      <c r="L60" s="207"/>
    </row>
    <row r="61" spans="1:12" s="208" customFormat="1" ht="20.25" customHeight="1">
      <c r="A61" s="173" t="s">
        <v>371</v>
      </c>
      <c r="B61" s="173"/>
      <c r="C61" s="173"/>
      <c r="D61" s="173"/>
      <c r="E61" s="173"/>
      <c r="F61" s="173"/>
      <c r="G61" s="251">
        <f>G58+G59*2+G60*2</f>
        <v>1.56</v>
      </c>
      <c r="H61" s="228">
        <f>ROUND(G61*1.18,2)</f>
        <v>1.84</v>
      </c>
      <c r="I61" s="213"/>
      <c r="J61" s="207"/>
      <c r="K61" s="207"/>
      <c r="L61" s="207"/>
    </row>
    <row r="62" spans="1:12" s="208" customFormat="1" ht="12.75">
      <c r="A62" s="217"/>
      <c r="B62" s="217"/>
      <c r="C62" s="217"/>
      <c r="D62" s="217"/>
      <c r="E62" s="252"/>
      <c r="F62" s="217"/>
      <c r="G62" s="252"/>
      <c r="H62" s="252"/>
      <c r="I62" s="216"/>
      <c r="J62" s="207"/>
      <c r="K62" s="207"/>
      <c r="L62" s="207"/>
    </row>
    <row r="63" spans="1:12" s="208" customFormat="1" ht="12.75">
      <c r="A63" s="203" t="s">
        <v>487</v>
      </c>
      <c r="B63" s="203"/>
      <c r="C63" s="203"/>
      <c r="D63" s="203"/>
      <c r="E63" s="203"/>
      <c r="F63" s="203"/>
      <c r="G63" s="203"/>
      <c r="H63" s="203"/>
      <c r="I63" s="207"/>
      <c r="J63" s="207"/>
      <c r="K63" s="207"/>
      <c r="L63" s="207"/>
    </row>
    <row r="64" spans="1:12" s="208" customFormat="1" ht="12.75">
      <c r="A64" s="253" t="s">
        <v>461</v>
      </c>
      <c r="B64" s="253"/>
      <c r="C64" s="253"/>
      <c r="D64" s="253"/>
      <c r="E64" s="254"/>
      <c r="F64" s="253"/>
      <c r="G64" s="254"/>
      <c r="H64" s="254"/>
      <c r="I64" s="216"/>
      <c r="J64" s="207"/>
      <c r="K64" s="207"/>
      <c r="L64" s="207"/>
    </row>
    <row r="65" spans="1:12" s="208" customFormat="1" ht="12.75" customHeight="1">
      <c r="A65" s="205" t="s">
        <v>4</v>
      </c>
      <c r="B65" s="205" t="s">
        <v>5</v>
      </c>
      <c r="C65" s="205" t="s">
        <v>5</v>
      </c>
      <c r="D65" s="205" t="s">
        <v>257</v>
      </c>
      <c r="E65" s="205" t="s">
        <v>8</v>
      </c>
      <c r="F65" s="205" t="s">
        <v>9</v>
      </c>
      <c r="G65" s="206" t="s">
        <v>11</v>
      </c>
      <c r="H65" s="206"/>
      <c r="I65" s="207"/>
      <c r="J65" s="207"/>
      <c r="K65" s="207"/>
      <c r="L65" s="207"/>
    </row>
    <row r="66" spans="1:12" ht="12.75">
      <c r="A66" s="205"/>
      <c r="B66" s="205"/>
      <c r="C66" s="205"/>
      <c r="D66" s="205"/>
      <c r="E66" s="205"/>
      <c r="F66" s="205"/>
      <c r="G66" s="205" t="s">
        <v>12</v>
      </c>
      <c r="H66" s="206" t="s">
        <v>13</v>
      </c>
      <c r="I66" s="145"/>
      <c r="J66" s="145"/>
      <c r="K66" s="145"/>
      <c r="L66" s="145"/>
    </row>
    <row r="67" spans="1:12" ht="23.25" customHeight="1">
      <c r="A67" s="209"/>
      <c r="B67" s="13" t="str">
        <f>HYPERLINK("http://rucoecom.danfoss.com/online/index.html?cartCodes="&amp;C67,C67)</f>
        <v>187F0008</v>
      </c>
      <c r="C67" s="210" t="s">
        <v>449</v>
      </c>
      <c r="D67" s="177" t="s">
        <v>450</v>
      </c>
      <c r="E67" s="211">
        <v>1</v>
      </c>
      <c r="F67" s="211" t="s">
        <v>350</v>
      </c>
      <c r="G67" s="212">
        <v>1.12</v>
      </c>
      <c r="H67" s="228">
        <f>ROUND(G67*1.18,2)</f>
        <v>1.32</v>
      </c>
      <c r="I67" s="145"/>
      <c r="J67" s="145"/>
      <c r="K67" s="145"/>
      <c r="L67" s="145"/>
    </row>
    <row r="68" spans="1:12" ht="28.5" customHeight="1">
      <c r="A68" s="255"/>
      <c r="B68" s="13" t="str">
        <f>HYPERLINK("http://rucoecom.danfoss.com/online/index.html?cartCodes="&amp;C68,C68)</f>
        <v>088H2352</v>
      </c>
      <c r="C68" s="256" t="s">
        <v>462</v>
      </c>
      <c r="D68" s="257" t="s">
        <v>463</v>
      </c>
      <c r="E68" s="258">
        <v>100</v>
      </c>
      <c r="F68" s="258" t="s">
        <v>350</v>
      </c>
      <c r="G68" s="259">
        <v>0.04</v>
      </c>
      <c r="H68" s="259">
        <v>0.05</v>
      </c>
      <c r="I68" s="175"/>
      <c r="J68" s="145"/>
      <c r="K68" s="145"/>
      <c r="L68" s="145"/>
    </row>
    <row r="69" spans="1:12" ht="28.5" customHeight="1">
      <c r="A69" s="214" t="s">
        <v>371</v>
      </c>
      <c r="B69" s="214"/>
      <c r="C69" s="214"/>
      <c r="D69" s="214"/>
      <c r="E69" s="214"/>
      <c r="F69" s="214"/>
      <c r="G69" s="251">
        <f>G67+G68*2</f>
        <v>1.2000000000000002</v>
      </c>
      <c r="H69" s="228">
        <f>ROUND(G69*1.18,2)</f>
        <v>1.42</v>
      </c>
      <c r="I69" s="175"/>
      <c r="J69" s="145"/>
      <c r="K69" s="145"/>
      <c r="L69" s="145"/>
    </row>
    <row r="70" spans="1:12" ht="12.75">
      <c r="A70" s="145"/>
      <c r="B70" s="145"/>
      <c r="C70" s="145"/>
      <c r="D70" s="145"/>
      <c r="E70" s="223"/>
      <c r="F70" s="145"/>
      <c r="G70" s="223"/>
      <c r="H70" s="223"/>
      <c r="I70" s="187"/>
      <c r="J70" s="145"/>
      <c r="K70" s="145"/>
      <c r="L70" s="145"/>
    </row>
    <row r="71" spans="1:12" ht="27.75" customHeight="1">
      <c r="A71" s="260" t="s">
        <v>488</v>
      </c>
      <c r="B71" s="260"/>
      <c r="C71" s="260"/>
      <c r="D71" s="260"/>
      <c r="E71" s="260"/>
      <c r="F71" s="260"/>
      <c r="G71" s="260"/>
      <c r="H71" s="260"/>
      <c r="I71" s="187"/>
      <c r="J71" s="145"/>
      <c r="K71" s="145"/>
      <c r="L71" s="145"/>
    </row>
    <row r="72" spans="1:12" ht="12.75" customHeight="1">
      <c r="A72" s="147" t="s">
        <v>4</v>
      </c>
      <c r="B72" s="147" t="s">
        <v>5</v>
      </c>
      <c r="C72" s="147" t="s">
        <v>5</v>
      </c>
      <c r="D72" s="147" t="s">
        <v>257</v>
      </c>
      <c r="E72" s="147" t="s">
        <v>8</v>
      </c>
      <c r="F72" s="147" t="s">
        <v>9</v>
      </c>
      <c r="G72" s="161" t="s">
        <v>11</v>
      </c>
      <c r="H72" s="161"/>
      <c r="I72" s="187"/>
      <c r="J72" s="145"/>
      <c r="K72" s="145"/>
      <c r="L72" s="145"/>
    </row>
    <row r="73" spans="1:12" ht="12.75">
      <c r="A73" s="147"/>
      <c r="B73" s="147"/>
      <c r="C73" s="147"/>
      <c r="D73" s="147"/>
      <c r="E73" s="147"/>
      <c r="F73" s="147"/>
      <c r="G73" s="147"/>
      <c r="H73" s="161"/>
      <c r="I73" s="187"/>
      <c r="J73" s="145"/>
      <c r="K73" s="145"/>
      <c r="L73" s="145"/>
    </row>
    <row r="74" spans="1:12" ht="12.75">
      <c r="A74" s="147"/>
      <c r="B74" s="147"/>
      <c r="C74" s="147"/>
      <c r="D74" s="147"/>
      <c r="E74" s="147"/>
      <c r="F74" s="147"/>
      <c r="G74" s="147" t="s">
        <v>12</v>
      </c>
      <c r="H74" s="161" t="s">
        <v>13</v>
      </c>
      <c r="I74" s="187"/>
      <c r="J74" s="145"/>
      <c r="K74" s="145"/>
      <c r="L74" s="145"/>
    </row>
    <row r="75" spans="1:12" ht="12.75">
      <c r="A75" s="185" t="s">
        <v>465</v>
      </c>
      <c r="B75" s="185"/>
      <c r="C75" s="185"/>
      <c r="D75" s="185"/>
      <c r="E75" s="185"/>
      <c r="F75" s="185"/>
      <c r="G75" s="185"/>
      <c r="H75" s="185"/>
      <c r="I75" s="187"/>
      <c r="J75" s="145"/>
      <c r="K75" s="145"/>
      <c r="L75" s="145"/>
    </row>
    <row r="76" spans="1:12" ht="24.75" customHeight="1">
      <c r="A76" s="149"/>
      <c r="B76" s="13" t="str">
        <f>HYPERLINK("http://rucoecom.danfoss.com/online/index.html?cartCodes="&amp;C76,C76)</f>
        <v>187F0008</v>
      </c>
      <c r="C76" s="157" t="s">
        <v>449</v>
      </c>
      <c r="D76" s="177" t="s">
        <v>450</v>
      </c>
      <c r="E76" s="152">
        <v>1</v>
      </c>
      <c r="F76" s="152" t="s">
        <v>350</v>
      </c>
      <c r="G76" s="153">
        <v>1.12</v>
      </c>
      <c r="H76" s="228">
        <f>ROUND(G76*1.18,2)</f>
        <v>1.32</v>
      </c>
      <c r="I76" s="187"/>
      <c r="J76" s="145"/>
      <c r="K76" s="145"/>
      <c r="L76" s="145"/>
    </row>
    <row r="77" spans="1:12" ht="25.5" customHeight="1">
      <c r="A77" s="149"/>
      <c r="B77" s="13" t="str">
        <f>HYPERLINK("http://rucoecom.danfoss.com/online/index.html?cartCodes="&amp;C77,C77)</f>
        <v>088H2270</v>
      </c>
      <c r="C77" s="157" t="s">
        <v>390</v>
      </c>
      <c r="D77" s="261" t="s">
        <v>391</v>
      </c>
      <c r="E77" s="183">
        <v>100</v>
      </c>
      <c r="F77" s="183" t="s">
        <v>350</v>
      </c>
      <c r="G77" s="221">
        <v>0.6000000000000001</v>
      </c>
      <c r="H77" s="228">
        <f>ROUND(G77*1.18,2)</f>
        <v>0.71</v>
      </c>
      <c r="I77" s="187"/>
      <c r="J77" s="145"/>
      <c r="K77" s="145"/>
      <c r="L77" s="145"/>
    </row>
    <row r="78" spans="1:12" ht="24.75" customHeight="1">
      <c r="A78" s="209"/>
      <c r="B78" s="13" t="str">
        <f>HYPERLINK("http://rucoecom.danfoss.com/online/index.html?cartCodes="&amp;C78,C78)</f>
        <v>088H2220</v>
      </c>
      <c r="C78" s="210" t="s">
        <v>369</v>
      </c>
      <c r="D78" s="248" t="s">
        <v>466</v>
      </c>
      <c r="E78" s="211">
        <v>100</v>
      </c>
      <c r="F78" s="211" t="s">
        <v>350</v>
      </c>
      <c r="G78" s="212">
        <v>0.03</v>
      </c>
      <c r="H78" s="228">
        <f>ROUND(G78*1.18,2)</f>
        <v>0.04</v>
      </c>
      <c r="I78" s="187"/>
      <c r="J78" s="145"/>
      <c r="K78" s="145"/>
      <c r="L78" s="145"/>
    </row>
    <row r="79" spans="1:12" ht="12.75" customHeight="1">
      <c r="A79" s="262" t="s">
        <v>371</v>
      </c>
      <c r="B79" s="262"/>
      <c r="C79" s="262"/>
      <c r="D79" s="262"/>
      <c r="E79" s="262"/>
      <c r="F79" s="262"/>
      <c r="G79" s="251">
        <f>G76+G77+G78</f>
        <v>1.7500000000000002</v>
      </c>
      <c r="H79" s="228">
        <f>ROUND(G79*1.18,2)</f>
        <v>2.07</v>
      </c>
      <c r="I79" s="145"/>
      <c r="J79" s="145"/>
      <c r="K79" s="145"/>
      <c r="L79" s="145"/>
    </row>
    <row r="80" spans="1:12" ht="12.75">
      <c r="A80" s="263" t="s">
        <v>467</v>
      </c>
      <c r="B80" s="263"/>
      <c r="C80" s="263"/>
      <c r="D80" s="263"/>
      <c r="E80" s="263"/>
      <c r="F80" s="263"/>
      <c r="G80" s="263"/>
      <c r="H80" s="263"/>
      <c r="I80" s="145"/>
      <c r="J80" s="145"/>
      <c r="K80" s="145"/>
      <c r="L80" s="145"/>
    </row>
    <row r="81" spans="1:12" ht="20.25" customHeight="1">
      <c r="A81" s="209"/>
      <c r="B81" s="13" t="str">
        <f>HYPERLINK("http://rucoecom.danfoss.com/online/index.html?cartCodes="&amp;C81,C81)</f>
        <v>088H2220</v>
      </c>
      <c r="C81" s="210" t="s">
        <v>369</v>
      </c>
      <c r="D81" s="248" t="s">
        <v>370</v>
      </c>
      <c r="E81" s="211">
        <v>100</v>
      </c>
      <c r="F81" s="211" t="s">
        <v>350</v>
      </c>
      <c r="G81" s="212">
        <v>0.03</v>
      </c>
      <c r="H81" s="228">
        <f>ROUND(G81*1.18,2)</f>
        <v>0.04</v>
      </c>
      <c r="I81" s="145"/>
      <c r="J81" s="145"/>
      <c r="K81" s="145"/>
      <c r="L81" s="145"/>
    </row>
    <row r="82" spans="1:12" ht="25.5" customHeight="1">
      <c r="A82" s="243"/>
      <c r="B82" s="13" t="str">
        <f>HYPERLINK("http://rucoecom.danfoss.com/online/index.html?cartCodes="&amp;C82,C82)</f>
        <v>088H2319</v>
      </c>
      <c r="C82" s="210" t="s">
        <v>396</v>
      </c>
      <c r="D82" s="248" t="s">
        <v>397</v>
      </c>
      <c r="E82" s="211">
        <v>100</v>
      </c>
      <c r="F82" s="211" t="s">
        <v>350</v>
      </c>
      <c r="G82" s="212">
        <v>0.04</v>
      </c>
      <c r="H82" s="228">
        <f>ROUND(G82*1.18,2)</f>
        <v>0.05</v>
      </c>
      <c r="I82" s="145"/>
      <c r="J82" s="145"/>
      <c r="K82" s="145"/>
      <c r="L82" s="145"/>
    </row>
    <row r="83" spans="1:12" ht="12.75" customHeight="1">
      <c r="A83" s="262" t="s">
        <v>371</v>
      </c>
      <c r="B83" s="262"/>
      <c r="C83" s="262"/>
      <c r="D83" s="262"/>
      <c r="E83" s="262"/>
      <c r="F83" s="262"/>
      <c r="G83" s="251">
        <f>G81+G82*2</f>
        <v>0.11</v>
      </c>
      <c r="H83" s="228">
        <f>ROUND(G83*1.18,2)</f>
        <v>0.13</v>
      </c>
      <c r="I83" s="145"/>
      <c r="J83" s="145"/>
      <c r="K83" s="145"/>
      <c r="L83" s="145"/>
    </row>
    <row r="84" spans="1:12" ht="30.75" customHeight="1">
      <c r="A84" s="264" t="s">
        <v>468</v>
      </c>
      <c r="B84" s="264"/>
      <c r="C84" s="264"/>
      <c r="D84" s="264"/>
      <c r="E84" s="264"/>
      <c r="F84" s="264"/>
      <c r="G84" s="264"/>
      <c r="H84" s="264"/>
      <c r="I84" s="175"/>
      <c r="J84" s="145"/>
      <c r="K84" s="145"/>
      <c r="L84" s="145"/>
    </row>
    <row r="85" spans="1:12" ht="18.75" customHeight="1">
      <c r="A85" s="262"/>
      <c r="B85" s="13" t="str">
        <f>HYPERLINK("http://rucoecom.danfoss.com/online/index.html?cartCodes="&amp;C85,C85)</f>
        <v>088H2350</v>
      </c>
      <c r="C85" s="210" t="s">
        <v>469</v>
      </c>
      <c r="D85" s="265" t="s">
        <v>470</v>
      </c>
      <c r="E85" s="258">
        <v>100</v>
      </c>
      <c r="F85" s="258" t="s">
        <v>350</v>
      </c>
      <c r="G85" s="259">
        <v>0.03</v>
      </c>
      <c r="H85" s="228">
        <f>ROUND(G85*1.18,2)</f>
        <v>0.04</v>
      </c>
      <c r="I85" s="175"/>
      <c r="J85" s="145"/>
      <c r="K85" s="145"/>
      <c r="L85" s="145"/>
    </row>
    <row r="86" spans="1:12" ht="19.5" customHeight="1">
      <c r="A86" s="262"/>
      <c r="B86" s="13" t="str">
        <f>HYPERLINK("http://rucoecom.danfoss.com/online/index.html?cartCodes="&amp;C86,C86)</f>
        <v>088H2351</v>
      </c>
      <c r="C86" s="210" t="s">
        <v>471</v>
      </c>
      <c r="D86" s="265" t="s">
        <v>472</v>
      </c>
      <c r="E86" s="258">
        <v>100</v>
      </c>
      <c r="F86" s="258" t="s">
        <v>350</v>
      </c>
      <c r="G86" s="259">
        <v>0.13</v>
      </c>
      <c r="H86" s="228">
        <f>ROUND(G86*1.18,2)</f>
        <v>0.15</v>
      </c>
      <c r="I86" s="175"/>
      <c r="J86" s="145"/>
      <c r="K86" s="145"/>
      <c r="L86" s="145"/>
    </row>
    <row r="87" spans="1:12" ht="12.75" customHeight="1">
      <c r="A87" s="262" t="s">
        <v>371</v>
      </c>
      <c r="B87" s="262"/>
      <c r="C87" s="262"/>
      <c r="D87" s="262"/>
      <c r="E87" s="262"/>
      <c r="F87" s="262"/>
      <c r="G87" s="251">
        <f>G85+G86</f>
        <v>0.16</v>
      </c>
      <c r="H87" s="228">
        <f>ROUND(G87*1.18,2)</f>
        <v>0.19</v>
      </c>
      <c r="I87" s="175"/>
      <c r="J87" s="145"/>
      <c r="K87" s="145"/>
      <c r="L87" s="145"/>
    </row>
    <row r="88" spans="1:12" ht="12.75">
      <c r="A88" s="266"/>
      <c r="B88" s="266"/>
      <c r="C88" s="266"/>
      <c r="D88" s="266"/>
      <c r="E88" s="267"/>
      <c r="F88" s="266"/>
      <c r="G88" s="268"/>
      <c r="H88" s="269"/>
      <c r="I88" s="175"/>
      <c r="J88" s="145"/>
      <c r="K88" s="145"/>
      <c r="L88" s="145"/>
    </row>
    <row r="89" spans="1:12" ht="12.75">
      <c r="A89" s="203" t="s">
        <v>489</v>
      </c>
      <c r="B89" s="203"/>
      <c r="C89" s="203"/>
      <c r="D89" s="203"/>
      <c r="E89" s="203"/>
      <c r="F89" s="203"/>
      <c r="G89" s="203"/>
      <c r="H89" s="203"/>
      <c r="I89" s="175"/>
      <c r="J89" s="145"/>
      <c r="K89" s="145"/>
      <c r="L89" s="145"/>
    </row>
    <row r="90" spans="1:12" ht="12.75" customHeight="1">
      <c r="A90" s="147" t="s">
        <v>4</v>
      </c>
      <c r="B90" s="147" t="s">
        <v>5</v>
      </c>
      <c r="C90" s="147" t="s">
        <v>5</v>
      </c>
      <c r="D90" s="147" t="s">
        <v>257</v>
      </c>
      <c r="E90" s="147" t="s">
        <v>8</v>
      </c>
      <c r="F90" s="147" t="s">
        <v>9</v>
      </c>
      <c r="G90" s="161" t="s">
        <v>11</v>
      </c>
      <c r="H90" s="161"/>
      <c r="I90" s="175"/>
      <c r="J90" s="145"/>
      <c r="K90" s="145"/>
      <c r="L90" s="145"/>
    </row>
    <row r="91" spans="1:12" ht="12.75">
      <c r="A91" s="147"/>
      <c r="B91" s="147"/>
      <c r="C91" s="147"/>
      <c r="D91" s="147"/>
      <c r="E91" s="147"/>
      <c r="F91" s="147"/>
      <c r="G91" s="147" t="s">
        <v>12</v>
      </c>
      <c r="H91" s="161" t="s">
        <v>13</v>
      </c>
      <c r="I91" s="145"/>
      <c r="J91" s="145"/>
      <c r="K91" s="145"/>
      <c r="L91" s="145"/>
    </row>
    <row r="92" spans="1:12" ht="23.25" customHeight="1">
      <c r="A92" s="149"/>
      <c r="B92" s="13" t="str">
        <f>HYPERLINK("http://rucoecom.danfoss.com/online/index.html?cartCodes="&amp;C92,C92)</f>
        <v>187F0008</v>
      </c>
      <c r="C92" s="157" t="s">
        <v>449</v>
      </c>
      <c r="D92" s="177" t="s">
        <v>450</v>
      </c>
      <c r="E92" s="152">
        <v>1</v>
      </c>
      <c r="F92" s="152" t="s">
        <v>350</v>
      </c>
      <c r="G92" s="153">
        <v>1.12</v>
      </c>
      <c r="H92" s="228">
        <f>ROUND(G92*1.18,2)</f>
        <v>1.32</v>
      </c>
      <c r="I92" s="145"/>
      <c r="J92" s="145"/>
      <c r="K92" s="145"/>
      <c r="L92" s="145"/>
    </row>
    <row r="93" spans="1:12" ht="29.25" customHeight="1">
      <c r="A93" s="149"/>
      <c r="B93" s="13" t="str">
        <f>HYPERLINK("http://rucoecom.danfoss.com/online/index.html?cartCodes="&amp;C93,C93)</f>
        <v>088H2220</v>
      </c>
      <c r="C93" s="157" t="s">
        <v>369</v>
      </c>
      <c r="D93" s="177" t="s">
        <v>490</v>
      </c>
      <c r="E93" s="152">
        <v>100</v>
      </c>
      <c r="F93" s="152" t="s">
        <v>350</v>
      </c>
      <c r="G93" s="153">
        <v>0.03</v>
      </c>
      <c r="H93" s="228">
        <f>ROUND(G93*1.18,2)</f>
        <v>0.04</v>
      </c>
      <c r="I93" s="145"/>
      <c r="J93" s="145"/>
      <c r="K93" s="145"/>
      <c r="L93" s="145"/>
    </row>
    <row r="94" spans="1:12" ht="28.5" customHeight="1">
      <c r="A94" s="169"/>
      <c r="B94" s="191" t="str">
        <f>HYPERLINK("http://rucoecom.danfoss.com/online/index.html?cartCodes="&amp;C94,C94)</f>
        <v>088H2319</v>
      </c>
      <c r="C94" s="192" t="s">
        <v>396</v>
      </c>
      <c r="D94" s="182" t="s">
        <v>491</v>
      </c>
      <c r="E94" s="193">
        <v>100</v>
      </c>
      <c r="F94" s="193" t="s">
        <v>350</v>
      </c>
      <c r="G94" s="221">
        <v>0.04</v>
      </c>
      <c r="H94" s="153">
        <f>ROUND(G94*1.18,2)</f>
        <v>0.05</v>
      </c>
      <c r="I94" s="175"/>
      <c r="J94" s="145"/>
      <c r="K94" s="145"/>
      <c r="L94" s="145"/>
    </row>
    <row r="95" spans="1:12" ht="19.5" customHeight="1">
      <c r="A95" s="173" t="s">
        <v>371</v>
      </c>
      <c r="B95" s="173"/>
      <c r="C95" s="173"/>
      <c r="D95" s="173"/>
      <c r="E95" s="173"/>
      <c r="F95" s="173"/>
      <c r="G95" s="242">
        <f>G92+G93*2+G94*2</f>
        <v>1.2600000000000002</v>
      </c>
      <c r="H95" s="228">
        <f>ROUND(G95*1.18,2)</f>
        <v>1.49</v>
      </c>
      <c r="I95" s="175"/>
      <c r="J95" s="145"/>
      <c r="K95" s="145"/>
      <c r="L95" s="145"/>
    </row>
    <row r="96" spans="1:12" ht="12.75">
      <c r="A96" s="145"/>
      <c r="B96" s="145"/>
      <c r="C96" s="145"/>
      <c r="D96" s="145"/>
      <c r="E96" s="223"/>
      <c r="F96" s="145"/>
      <c r="G96" s="223"/>
      <c r="H96" s="223"/>
      <c r="I96" s="270"/>
      <c r="J96" s="145"/>
      <c r="K96" s="145"/>
      <c r="L96" s="145"/>
    </row>
    <row r="97" spans="1:8" ht="12.75">
      <c r="A97" s="145"/>
      <c r="B97" s="145"/>
      <c r="C97" s="145"/>
      <c r="D97" s="145"/>
      <c r="E97" s="223"/>
      <c r="F97" s="145"/>
      <c r="G97" s="223"/>
      <c r="H97" s="223"/>
    </row>
    <row r="98" spans="1:8" ht="12.75">
      <c r="A98" s="145"/>
      <c r="B98" s="145"/>
      <c r="C98" s="145"/>
      <c r="D98" s="145"/>
      <c r="E98" s="223"/>
      <c r="F98" s="145"/>
      <c r="G98" s="223"/>
      <c r="H98" s="223"/>
    </row>
  </sheetData>
  <sheetProtection selectLockedCells="1" selectUnlockedCells="1"/>
  <mergeCells count="92">
    <mergeCell ref="A1:H1"/>
    <mergeCell ref="A2:H2"/>
    <mergeCell ref="A3:A4"/>
    <mergeCell ref="B3:B4"/>
    <mergeCell ref="C3:C4"/>
    <mergeCell ref="D3:D4"/>
    <mergeCell ref="E3:E4"/>
    <mergeCell ref="F3:F4"/>
    <mergeCell ref="G3:H3"/>
    <mergeCell ref="A8:H8"/>
    <mergeCell ref="A9:A10"/>
    <mergeCell ref="B9:B10"/>
    <mergeCell ref="C9:C10"/>
    <mergeCell ref="D9:D10"/>
    <mergeCell ref="E9:E10"/>
    <mergeCell ref="F9:F10"/>
    <mergeCell ref="G9:H9"/>
    <mergeCell ref="A14:H14"/>
    <mergeCell ref="A15:A16"/>
    <mergeCell ref="B15:B16"/>
    <mergeCell ref="C15:C16"/>
    <mergeCell ref="D15:D16"/>
    <mergeCell ref="E15:E16"/>
    <mergeCell ref="F15:F16"/>
    <mergeCell ref="G15:H15"/>
    <mergeCell ref="A20:H20"/>
    <mergeCell ref="A23:H23"/>
    <mergeCell ref="A24:A25"/>
    <mergeCell ref="B24:B25"/>
    <mergeCell ref="C24:C25"/>
    <mergeCell ref="D24:D25"/>
    <mergeCell ref="E24:E25"/>
    <mergeCell ref="F24:F25"/>
    <mergeCell ref="G24:H24"/>
    <mergeCell ref="A26:H26"/>
    <mergeCell ref="A30:F30"/>
    <mergeCell ref="A31:H31"/>
    <mergeCell ref="A35:F35"/>
    <mergeCell ref="A38:H38"/>
    <mergeCell ref="A41:H41"/>
    <mergeCell ref="A42:A43"/>
    <mergeCell ref="B42:B43"/>
    <mergeCell ref="C42:C43"/>
    <mergeCell ref="D42:D43"/>
    <mergeCell ref="E42:E43"/>
    <mergeCell ref="F42:F43"/>
    <mergeCell ref="G42:H42"/>
    <mergeCell ref="A44:H44"/>
    <mergeCell ref="A48:F48"/>
    <mergeCell ref="A49:H49"/>
    <mergeCell ref="A52:F52"/>
    <mergeCell ref="A55:H55"/>
    <mergeCell ref="A56:A57"/>
    <mergeCell ref="B56:B57"/>
    <mergeCell ref="C56:C57"/>
    <mergeCell ref="D56:D57"/>
    <mergeCell ref="E56:E57"/>
    <mergeCell ref="F56:F57"/>
    <mergeCell ref="G56:H56"/>
    <mergeCell ref="A61:F61"/>
    <mergeCell ref="A63:H63"/>
    <mergeCell ref="A65:A66"/>
    <mergeCell ref="B65:B66"/>
    <mergeCell ref="C65:C66"/>
    <mergeCell ref="D65:D66"/>
    <mergeCell ref="E65:E66"/>
    <mergeCell ref="F65:F66"/>
    <mergeCell ref="G65:H65"/>
    <mergeCell ref="A69:F69"/>
    <mergeCell ref="A71:H71"/>
    <mergeCell ref="A72:A74"/>
    <mergeCell ref="B72:B74"/>
    <mergeCell ref="C72:C74"/>
    <mergeCell ref="D72:D74"/>
    <mergeCell ref="E72:E74"/>
    <mergeCell ref="F72:F74"/>
    <mergeCell ref="G72:H72"/>
    <mergeCell ref="A75:H75"/>
    <mergeCell ref="A79:F79"/>
    <mergeCell ref="A80:H80"/>
    <mergeCell ref="A83:F83"/>
    <mergeCell ref="A84:H84"/>
    <mergeCell ref="A87:F87"/>
    <mergeCell ref="A89:H89"/>
    <mergeCell ref="A90:A91"/>
    <mergeCell ref="B90:B91"/>
    <mergeCell ref="C90:C91"/>
    <mergeCell ref="D90:D91"/>
    <mergeCell ref="E90:E91"/>
    <mergeCell ref="F90:F91"/>
    <mergeCell ref="G90:H90"/>
    <mergeCell ref="A95:F9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A1" s="1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2016-02-18T18:51:38Z</dcterms:modified>
  <cp:category/>
  <cp:version/>
  <cp:contentType/>
  <cp:contentStatus/>
</cp:coreProperties>
</file>